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温控器温度分辨率" sheetId="2" r:id="rId1"/>
    <sheet name="参考电阻对标准版分辨率" sheetId="3" r:id="rId2"/>
    <sheet name="热敏电阻参数对区间的影响" sheetId="4" r:id="rId3"/>
  </sheets>
  <calcPr calcId="124519"/>
</workbook>
</file>

<file path=xl/calcChain.xml><?xml version="1.0" encoding="utf-8"?>
<calcChain xmlns="http://schemas.openxmlformats.org/spreadsheetml/2006/main">
  <c r="K10" i="4"/>
  <c r="K11"/>
  <c r="K12"/>
  <c r="K13"/>
  <c r="K14"/>
  <c r="K15"/>
  <c r="K16"/>
  <c r="K17"/>
  <c r="K18"/>
  <c r="K19"/>
  <c r="K20"/>
  <c r="K21"/>
  <c r="K22"/>
  <c r="K23"/>
  <c r="K24"/>
  <c r="K25"/>
  <c r="K26"/>
  <c r="K27"/>
  <c r="K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9"/>
  <c r="B27"/>
  <c r="F27" s="1"/>
  <c r="H27" s="1"/>
  <c r="B26"/>
  <c r="F26" s="1"/>
  <c r="H26" s="1"/>
  <c r="B25"/>
  <c r="F25" s="1"/>
  <c r="H25" s="1"/>
  <c r="B24"/>
  <c r="F24" s="1"/>
  <c r="H24" s="1"/>
  <c r="B23"/>
  <c r="F23" s="1"/>
  <c r="H23" s="1"/>
  <c r="B22"/>
  <c r="F22" s="1"/>
  <c r="H22" s="1"/>
  <c r="B21"/>
  <c r="F21" s="1"/>
  <c r="H21" s="1"/>
  <c r="B20"/>
  <c r="F20" s="1"/>
  <c r="H20" s="1"/>
  <c r="B19"/>
  <c r="F19" s="1"/>
  <c r="H19" s="1"/>
  <c r="B18"/>
  <c r="F18" s="1"/>
  <c r="H18" s="1"/>
  <c r="B17"/>
  <c r="F17" s="1"/>
  <c r="H17" s="1"/>
  <c r="B16"/>
  <c r="F16" s="1"/>
  <c r="H16" s="1"/>
  <c r="B15"/>
  <c r="F15" s="1"/>
  <c r="H15" s="1"/>
  <c r="B14"/>
  <c r="F14" s="1"/>
  <c r="H14" s="1"/>
  <c r="B13"/>
  <c r="F13" s="1"/>
  <c r="H13" s="1"/>
  <c r="B12"/>
  <c r="F12" s="1"/>
  <c r="H12" s="1"/>
  <c r="B11"/>
  <c r="F11" s="1"/>
  <c r="H11" s="1"/>
  <c r="B10"/>
  <c r="F10" s="1"/>
  <c r="H10" s="1"/>
  <c r="B9"/>
  <c r="F9" s="1"/>
  <c r="H9" s="1"/>
  <c r="H10" i="3"/>
  <c r="I10" s="1"/>
  <c r="J10" s="1"/>
  <c r="K10" s="1"/>
  <c r="H11"/>
  <c r="I11" s="1"/>
  <c r="J11" s="1"/>
  <c r="K11" s="1"/>
  <c r="H12"/>
  <c r="I12" s="1"/>
  <c r="J12" s="1"/>
  <c r="K12" s="1"/>
  <c r="H13"/>
  <c r="I13" s="1"/>
  <c r="J13" s="1"/>
  <c r="K13" s="1"/>
  <c r="H14"/>
  <c r="I14" s="1"/>
  <c r="J14" s="1"/>
  <c r="K14" s="1"/>
  <c r="H15"/>
  <c r="I15" s="1"/>
  <c r="J15" s="1"/>
  <c r="K15" s="1"/>
  <c r="H16"/>
  <c r="I16" s="1"/>
  <c r="J16" s="1"/>
  <c r="K16" s="1"/>
  <c r="H17"/>
  <c r="I17" s="1"/>
  <c r="J17" s="1"/>
  <c r="K17" s="1"/>
  <c r="H18"/>
  <c r="I18" s="1"/>
  <c r="J18" s="1"/>
  <c r="K18" s="1"/>
  <c r="H19"/>
  <c r="I19" s="1"/>
  <c r="J19" s="1"/>
  <c r="K19" s="1"/>
  <c r="H20"/>
  <c r="I20" s="1"/>
  <c r="J20" s="1"/>
  <c r="K20" s="1"/>
  <c r="H21"/>
  <c r="I21" s="1"/>
  <c r="J21" s="1"/>
  <c r="K21" s="1"/>
  <c r="H22"/>
  <c r="I22" s="1"/>
  <c r="J22" s="1"/>
  <c r="K22" s="1"/>
  <c r="H23"/>
  <c r="I23" s="1"/>
  <c r="J23" s="1"/>
  <c r="K23" s="1"/>
  <c r="H24"/>
  <c r="I24" s="1"/>
  <c r="J24" s="1"/>
  <c r="K24" s="1"/>
  <c r="H25"/>
  <c r="I25" s="1"/>
  <c r="J25" s="1"/>
  <c r="K25" s="1"/>
  <c r="H26"/>
  <c r="I26" s="1"/>
  <c r="J26" s="1"/>
  <c r="K26" s="1"/>
  <c r="H27"/>
  <c r="I27" s="1"/>
  <c r="J27" s="1"/>
  <c r="K27" s="1"/>
  <c r="H9"/>
  <c r="I9" s="1"/>
  <c r="J9" s="1"/>
  <c r="K9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9"/>
  <c r="B9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8" i="2"/>
  <c r="C8" s="1"/>
  <c r="D8" s="1"/>
  <c r="E8" s="1"/>
  <c r="B9"/>
  <c r="C9" s="1"/>
  <c r="D9" s="1"/>
  <c r="E9" s="1"/>
  <c r="B10"/>
  <c r="C10" s="1"/>
  <c r="D10" s="1"/>
  <c r="E10" s="1"/>
  <c r="B11"/>
  <c r="C11" s="1"/>
  <c r="D11" s="1"/>
  <c r="E11" s="1"/>
  <c r="B12"/>
  <c r="C12" s="1"/>
  <c r="D12" s="1"/>
  <c r="E12" s="1"/>
  <c r="B13"/>
  <c r="C13" s="1"/>
  <c r="D13" s="1"/>
  <c r="E13" s="1"/>
  <c r="B14"/>
  <c r="C14" s="1"/>
  <c r="D14" s="1"/>
  <c r="E14" s="1"/>
  <c r="B15"/>
  <c r="C15" s="1"/>
  <c r="D15" s="1"/>
  <c r="E15" s="1"/>
  <c r="B16"/>
  <c r="C16" s="1"/>
  <c r="D16" s="1"/>
  <c r="E16" s="1"/>
  <c r="B17"/>
  <c r="C17" s="1"/>
  <c r="D17" s="1"/>
  <c r="E17" s="1"/>
  <c r="B18"/>
  <c r="C18" s="1"/>
  <c r="D18" s="1"/>
  <c r="E18" s="1"/>
  <c r="B19"/>
  <c r="C19" s="1"/>
  <c r="D19" s="1"/>
  <c r="E19" s="1"/>
  <c r="B20"/>
  <c r="C20" s="1"/>
  <c r="D20" s="1"/>
  <c r="E20" s="1"/>
  <c r="B21"/>
  <c r="C21" s="1"/>
  <c r="D21" s="1"/>
  <c r="E21" s="1"/>
  <c r="B22"/>
  <c r="C22" s="1"/>
  <c r="D22" s="1"/>
  <c r="E22" s="1"/>
  <c r="B23"/>
  <c r="C23" s="1"/>
  <c r="D23" s="1"/>
  <c r="E23" s="1"/>
  <c r="B24"/>
  <c r="C24" s="1"/>
  <c r="D24" s="1"/>
  <c r="E24" s="1"/>
  <c r="B25"/>
  <c r="C25" s="1"/>
  <c r="D25" s="1"/>
  <c r="E25" s="1"/>
  <c r="B7"/>
  <c r="C7" s="1"/>
  <c r="D7" s="1"/>
  <c r="E7" s="1"/>
  <c r="D26" i="4" l="1"/>
  <c r="D22"/>
  <c r="D18"/>
  <c r="D14"/>
  <c r="D10"/>
  <c r="C9"/>
  <c r="D9" s="1"/>
  <c r="C10"/>
  <c r="C11"/>
  <c r="D11" s="1"/>
  <c r="C12"/>
  <c r="D12" s="1"/>
  <c r="C13"/>
  <c r="D13" s="1"/>
  <c r="C14"/>
  <c r="C15"/>
  <c r="D15" s="1"/>
  <c r="C16"/>
  <c r="D16" s="1"/>
  <c r="C17"/>
  <c r="D17" s="1"/>
  <c r="C18"/>
  <c r="C19"/>
  <c r="D19" s="1"/>
  <c r="C20"/>
  <c r="D20" s="1"/>
  <c r="C21"/>
  <c r="D21" s="1"/>
  <c r="C22"/>
  <c r="C23"/>
  <c r="D23" s="1"/>
  <c r="C24"/>
  <c r="D24" s="1"/>
  <c r="C25"/>
  <c r="D25" s="1"/>
  <c r="C26"/>
  <c r="C27"/>
  <c r="D27" s="1"/>
  <c r="C9" i="3"/>
  <c r="D9" s="1"/>
  <c r="E9" s="1"/>
  <c r="C10"/>
  <c r="D10" s="1"/>
  <c r="E10" s="1"/>
  <c r="C11"/>
  <c r="D11" s="1"/>
  <c r="C12"/>
  <c r="D12" s="1"/>
  <c r="E12" s="1"/>
  <c r="C13"/>
  <c r="D13" s="1"/>
  <c r="E13" s="1"/>
  <c r="C14"/>
  <c r="D14" s="1"/>
  <c r="C15"/>
  <c r="D15" s="1"/>
  <c r="C16"/>
  <c r="D16" s="1"/>
  <c r="E16" s="1"/>
  <c r="C17"/>
  <c r="D17" s="1"/>
  <c r="E17" s="1"/>
  <c r="C18"/>
  <c r="D18" s="1"/>
  <c r="C19"/>
  <c r="D19" s="1"/>
  <c r="C20"/>
  <c r="D20" s="1"/>
  <c r="E20" s="1"/>
  <c r="C21"/>
  <c r="D21" s="1"/>
  <c r="E21" s="1"/>
  <c r="C22"/>
  <c r="D22" s="1"/>
  <c r="C23"/>
  <c r="D23" s="1"/>
  <c r="C24"/>
  <c r="D24" s="1"/>
  <c r="E24" s="1"/>
  <c r="C25"/>
  <c r="D25" s="1"/>
  <c r="E25" s="1"/>
  <c r="C26"/>
  <c r="D26" s="1"/>
  <c r="E26" s="1"/>
  <c r="C27"/>
  <c r="D27" s="1"/>
  <c r="G25" i="2"/>
  <c r="F25"/>
  <c r="G22"/>
  <c r="F22"/>
  <c r="G23"/>
  <c r="F23"/>
  <c r="F24"/>
  <c r="G24"/>
  <c r="F20"/>
  <c r="G20"/>
  <c r="F16"/>
  <c r="G16"/>
  <c r="F12"/>
  <c r="G12"/>
  <c r="F8"/>
  <c r="G8"/>
  <c r="G17"/>
  <c r="F17"/>
  <c r="G13"/>
  <c r="F13"/>
  <c r="G9"/>
  <c r="F9"/>
  <c r="G7"/>
  <c r="F7"/>
  <c r="G14"/>
  <c r="F14"/>
  <c r="G10"/>
  <c r="F10"/>
  <c r="G21"/>
  <c r="F21"/>
  <c r="G18"/>
  <c r="F18"/>
  <c r="G19"/>
  <c r="F19"/>
  <c r="G15"/>
  <c r="F15"/>
  <c r="G11"/>
  <c r="F11"/>
  <c r="E24" i="4" l="1"/>
  <c r="E20"/>
  <c r="E16"/>
  <c r="E14"/>
  <c r="E10"/>
  <c r="E27"/>
  <c r="E25"/>
  <c r="E23"/>
  <c r="E21"/>
  <c r="E19"/>
  <c r="E17"/>
  <c r="E15"/>
  <c r="E13"/>
  <c r="E11"/>
  <c r="E9"/>
  <c r="E22"/>
  <c r="E26"/>
  <c r="E18"/>
  <c r="E12"/>
  <c r="E27" i="3"/>
  <c r="F27" s="1"/>
  <c r="E23"/>
  <c r="F23" s="1"/>
  <c r="E19"/>
  <c r="F19" s="1"/>
  <c r="E15"/>
  <c r="F15" s="1"/>
  <c r="E11"/>
  <c r="F11" s="1"/>
  <c r="F9"/>
  <c r="E22"/>
  <c r="F22" s="1"/>
  <c r="E18"/>
  <c r="F18" s="1"/>
  <c r="E14"/>
  <c r="F14" s="1"/>
  <c r="F26"/>
  <c r="F25"/>
  <c r="F17"/>
  <c r="F21"/>
  <c r="F13"/>
  <c r="F12"/>
  <c r="F16"/>
  <c r="F20"/>
  <c r="F24"/>
  <c r="F10"/>
</calcChain>
</file>

<file path=xl/sharedStrings.xml><?xml version="1.0" encoding="utf-8"?>
<sst xmlns="http://schemas.openxmlformats.org/spreadsheetml/2006/main" count="62" uniqueCount="33">
  <si>
    <t>参数值</t>
    <phoneticPr fontId="1" type="noConversion"/>
  </si>
  <si>
    <t>注释</t>
    <phoneticPr fontId="1" type="noConversion"/>
  </si>
  <si>
    <t>B</t>
    <phoneticPr fontId="1" type="noConversion"/>
  </si>
  <si>
    <t>R0</t>
    <phoneticPr fontId="1" type="noConversion"/>
  </si>
  <si>
    <t>Rs</t>
    <phoneticPr fontId="1" type="noConversion"/>
  </si>
  <si>
    <t>电压</t>
    <phoneticPr fontId="1" type="noConversion"/>
  </si>
  <si>
    <t>对应温度值</t>
    <phoneticPr fontId="1" type="noConversion"/>
  </si>
  <si>
    <t>对应阻值</t>
    <phoneticPr fontId="1" type="noConversion"/>
  </si>
  <si>
    <t>简化版温度分辨率</t>
    <phoneticPr fontId="1" type="noConversion"/>
  </si>
  <si>
    <t>标准版温度分辨率</t>
    <phoneticPr fontId="1" type="noConversion"/>
  </si>
  <si>
    <r>
      <t>B值或</t>
    </r>
    <r>
      <rPr>
        <sz val="11"/>
        <color theme="1"/>
        <rFont val="Calibri"/>
        <family val="2"/>
      </rPr>
      <t>β</t>
    </r>
    <r>
      <rPr>
        <sz val="11"/>
        <color theme="1"/>
        <rFont val="宋体"/>
        <family val="2"/>
        <charset val="134"/>
      </rPr>
      <t>值；根据所使用的热敏电阻填写</t>
    </r>
    <phoneticPr fontId="1" type="noConversion"/>
  </si>
  <si>
    <t>对应的电压温度关系</t>
    <phoneticPr fontId="1" type="noConversion"/>
  </si>
  <si>
    <t>绝对温度值</t>
    <phoneticPr fontId="1" type="noConversion"/>
  </si>
  <si>
    <t>基准电阻，单位kohm；根据所使用的热敏电阻填写，一般情况下是25度时的阻值</t>
    <phoneticPr fontId="1" type="noConversion"/>
  </si>
  <si>
    <t>11k参考电阻</t>
    <phoneticPr fontId="1" type="noConversion"/>
  </si>
  <si>
    <t>电压温度关系</t>
    <phoneticPr fontId="1" type="noConversion"/>
  </si>
  <si>
    <t>温度分辨率</t>
    <phoneticPr fontId="1" type="noConversion"/>
  </si>
  <si>
    <t>Rs1</t>
    <phoneticPr fontId="1" type="noConversion"/>
  </si>
  <si>
    <t>Rs2</t>
    <phoneticPr fontId="1" type="noConversion"/>
  </si>
  <si>
    <t>1k参考电阻</t>
    <phoneticPr fontId="1" type="noConversion"/>
  </si>
  <si>
    <t>使用方法：在浅绿色框里输入参数</t>
    <phoneticPr fontId="1" type="noConversion"/>
  </si>
  <si>
    <t>电压温度关系</t>
    <phoneticPr fontId="1" type="noConversion"/>
  </si>
  <si>
    <t>热敏电阻1</t>
    <phoneticPr fontId="1" type="noConversion"/>
  </si>
  <si>
    <t>热敏电阻2</t>
    <phoneticPr fontId="1" type="noConversion"/>
  </si>
  <si>
    <t>热敏电阻1</t>
    <phoneticPr fontId="1" type="noConversion"/>
  </si>
  <si>
    <t>热敏电阻2</t>
    <phoneticPr fontId="1" type="noConversion"/>
  </si>
  <si>
    <t>使用方法：在浅绿色框里输入参数</t>
    <phoneticPr fontId="1" type="noConversion"/>
  </si>
  <si>
    <t>参考电阻，单位kohm；可选值为1或者11</t>
    <phoneticPr fontId="1" type="noConversion"/>
  </si>
  <si>
    <t>热敏电阻3</t>
    <phoneticPr fontId="1" type="noConversion"/>
  </si>
  <si>
    <t>选择不同参数的热敏电阻会左右移动高性能测温范围</t>
    <phoneticPr fontId="1" type="noConversion"/>
  </si>
  <si>
    <t>下表以标准版温控作为示例</t>
    <phoneticPr fontId="1" type="noConversion"/>
  </si>
  <si>
    <t>单位kohm</t>
    <phoneticPr fontId="1" type="noConversion"/>
  </si>
  <si>
    <t>单位kohm，可选值1或11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</si>
</sst>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scatterChart>
        <c:scatterStyle val="smoothMarker"/>
        <c:ser>
          <c:idx val="0"/>
          <c:order val="0"/>
          <c:tx>
            <c:v>简化版温控温度分辨率</c:v>
          </c:tx>
          <c:marker>
            <c:symbol val="none"/>
          </c:marker>
          <c:xVal>
            <c:numRef>
              <c:f>温控器温度分辨率!$C$7:$C$25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温控器温度分辨率!$F$7:$F$25</c:f>
              <c:numCache>
                <c:formatCode>General</c:formatCode>
                <c:ptCount val="19"/>
                <c:pt idx="0">
                  <c:v>7.1752368938166611E-2</c:v>
                </c:pt>
                <c:pt idx="1">
                  <c:v>3.2962264312434771E-2</c:v>
                </c:pt>
                <c:pt idx="2">
                  <c:v>2.1450004367902897E-2</c:v>
                </c:pt>
                <c:pt idx="3">
                  <c:v>1.611167279953819E-2</c:v>
                </c:pt>
                <c:pt idx="4">
                  <c:v>1.3110203279928711E-2</c:v>
                </c:pt>
                <c:pt idx="5">
                  <c:v>1.1239453193214994E-2</c:v>
                </c:pt>
                <c:pt idx="6">
                  <c:v>1.0006002405294095E-2</c:v>
                </c:pt>
                <c:pt idx="7">
                  <c:v>9.1743034155871341E-3</c:v>
                </c:pt>
                <c:pt idx="8">
                  <c:v>8.6212099596104184E-3</c:v>
                </c:pt>
                <c:pt idx="9">
                  <c:v>8.2802186591613442E-3</c:v>
                </c:pt>
                <c:pt idx="10">
                  <c:v>8.1178582337223335E-3</c:v>
                </c:pt>
                <c:pt idx="11">
                  <c:v>8.1240092440475632E-3</c:v>
                </c:pt>
                <c:pt idx="12">
                  <c:v>8.3102028917203963E-3</c:v>
                </c:pt>
                <c:pt idx="13">
                  <c:v>8.7154354820951959E-3</c:v>
                </c:pt>
                <c:pt idx="14">
                  <c:v>9.4245255118585412E-3</c:v>
                </c:pt>
                <c:pt idx="15">
                  <c:v>1.0617176974665483E-2</c:v>
                </c:pt>
                <c:pt idx="16">
                  <c:v>1.2715081879856068E-2</c:v>
                </c:pt>
                <c:pt idx="17">
                  <c:v>1.6956566163743705E-2</c:v>
                </c:pt>
                <c:pt idx="18">
                  <c:v>2.9248090486905444E-2</c:v>
                </c:pt>
              </c:numCache>
            </c:numRef>
          </c:yVal>
          <c:smooth val="1"/>
        </c:ser>
        <c:axId val="102320384"/>
        <c:axId val="102344192"/>
      </c:scatterChart>
      <c:valAx>
        <c:axId val="1023203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zh-CN" altLang="en-US" b="0"/>
                  <a:t>被测温度（摄氏度）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2344192"/>
        <c:crosses val="autoZero"/>
        <c:crossBetween val="midCat"/>
        <c:minorUnit val="10"/>
      </c:valAx>
      <c:valAx>
        <c:axId val="102344192"/>
        <c:scaling>
          <c:orientation val="minMax"/>
        </c:scaling>
        <c:axPos val="r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zh-CN" altLang="en-US" b="0"/>
                  <a:t>分辨率（摄氏度）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2320384"/>
        <c:crosses val="max"/>
        <c:crossBetween val="midCat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scatterChart>
        <c:scatterStyle val="smoothMarker"/>
        <c:ser>
          <c:idx val="1"/>
          <c:order val="0"/>
          <c:tx>
            <c:v>标准版温控温度分辨率</c:v>
          </c:tx>
          <c:marker>
            <c:symbol val="none"/>
          </c:marker>
          <c:xVal>
            <c:numRef>
              <c:f>温控器温度分辨率!$C$7:$C$25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温控器温度分辨率!$G$7:$G$25</c:f>
              <c:numCache>
                <c:formatCode>General</c:formatCode>
                <c:ptCount val="19"/>
                <c:pt idx="0">
                  <c:v>2.9340667685655634E-2</c:v>
                </c:pt>
                <c:pt idx="1">
                  <c:v>1.1406175020720895E-2</c:v>
                </c:pt>
                <c:pt idx="2">
                  <c:v>6.2406868206160019E-3</c:v>
                </c:pt>
                <c:pt idx="3">
                  <c:v>3.925234162595664E-3</c:v>
                </c:pt>
                <c:pt idx="4">
                  <c:v>2.675719070181974E-3</c:v>
                </c:pt>
                <c:pt idx="5">
                  <c:v>1.9370529968120308E-3</c:v>
                </c:pt>
                <c:pt idx="6">
                  <c:v>1.4846477217378932E-3</c:v>
                </c:pt>
                <c:pt idx="7">
                  <c:v>1.2127452296454482E-3</c:v>
                </c:pt>
                <c:pt idx="8">
                  <c:v>1.0671763449477565E-3</c:v>
                </c:pt>
                <c:pt idx="9">
                  <c:v>1.0198133237497983E-3</c:v>
                </c:pt>
                <c:pt idx="10">
                  <c:v>1.0579373185171826E-3</c:v>
                </c:pt>
                <c:pt idx="11">
                  <c:v>1.180124662970261E-3</c:v>
                </c:pt>
                <c:pt idx="12">
                  <c:v>1.3960095487937539E-3</c:v>
                </c:pt>
                <c:pt idx="13">
                  <c:v>1.7299529894324224E-3</c:v>
                </c:pt>
                <c:pt idx="14">
                  <c:v>2.231544640281267E-3</c:v>
                </c:pt>
                <c:pt idx="15">
                  <c:v>3.0030700934046907E-3</c:v>
                </c:pt>
                <c:pt idx="16">
                  <c:v>4.2811897731969721E-3</c:v>
                </c:pt>
                <c:pt idx="17">
                  <c:v>6.7543981103103884E-3</c:v>
                </c:pt>
                <c:pt idx="18">
                  <c:v>1.3680817551553119E-2</c:v>
                </c:pt>
              </c:numCache>
            </c:numRef>
          </c:yVal>
          <c:smooth val="1"/>
        </c:ser>
        <c:axId val="126984960"/>
        <c:axId val="128713472"/>
      </c:scatterChart>
      <c:valAx>
        <c:axId val="12698496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zh-CN" sz="1000" b="0" i="0" baseline="0"/>
                  <a:t>被测温度（摄氏度）</a:t>
                </a:r>
                <a:endParaRPr lang="zh-CN" sz="1000" b="0"/>
              </a:p>
            </c:rich>
          </c:tx>
          <c:layout/>
        </c:title>
        <c:numFmt formatCode="General" sourceLinked="1"/>
        <c:majorTickMark val="none"/>
        <c:tickLblPos val="nextTo"/>
        <c:crossAx val="128713472"/>
        <c:crosses val="autoZero"/>
        <c:crossBetween val="midCat"/>
        <c:minorUnit val="10"/>
      </c:valAx>
      <c:valAx>
        <c:axId val="128713472"/>
        <c:scaling>
          <c:orientation val="minMax"/>
        </c:scaling>
        <c:axPos val="r"/>
        <c:majorGridlines/>
        <c:title>
          <c:tx>
            <c:rich>
              <a:bodyPr/>
              <a:lstStyle/>
              <a:p>
                <a:pPr>
                  <a:defRPr sz="1000">
                    <a:latin typeface="+mj-ea"/>
                    <a:ea typeface="+mj-ea"/>
                  </a:defRPr>
                </a:pPr>
                <a:r>
                  <a:rPr lang="zh-CN" sz="1000" b="0" i="0" baseline="0">
                    <a:latin typeface="+mj-ea"/>
                    <a:ea typeface="+mj-ea"/>
                  </a:rPr>
                  <a:t>分辨率（摄氏度）</a:t>
                </a:r>
                <a:endParaRPr lang="zh-CN" sz="1000" b="0">
                  <a:latin typeface="+mj-ea"/>
                  <a:ea typeface="+mj-ea"/>
                </a:endParaRPr>
              </a:p>
            </c:rich>
          </c:tx>
          <c:layout/>
        </c:title>
        <c:numFmt formatCode="General" sourceLinked="1"/>
        <c:majorTickMark val="none"/>
        <c:tickLblPos val="nextTo"/>
        <c:crossAx val="126984960"/>
        <c:crosses val="max"/>
        <c:crossBetween val="midCat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/>
              <a:t>简化版和标准版分辨率对比（纵坐标对数）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简化版</c:v>
          </c:tx>
          <c:marker>
            <c:symbol val="none"/>
          </c:marker>
          <c:xVal>
            <c:numRef>
              <c:f>温控器温度分辨率!$C$7:$C$25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温控器温度分辨率!$F$7:$F$25</c:f>
              <c:numCache>
                <c:formatCode>General</c:formatCode>
                <c:ptCount val="19"/>
                <c:pt idx="0">
                  <c:v>7.1752368938166611E-2</c:v>
                </c:pt>
                <c:pt idx="1">
                  <c:v>3.2962264312434771E-2</c:v>
                </c:pt>
                <c:pt idx="2">
                  <c:v>2.1450004367902897E-2</c:v>
                </c:pt>
                <c:pt idx="3">
                  <c:v>1.611167279953819E-2</c:v>
                </c:pt>
                <c:pt idx="4">
                  <c:v>1.3110203279928711E-2</c:v>
                </c:pt>
                <c:pt idx="5">
                  <c:v>1.1239453193214994E-2</c:v>
                </c:pt>
                <c:pt idx="6">
                  <c:v>1.0006002405294095E-2</c:v>
                </c:pt>
                <c:pt idx="7">
                  <c:v>9.1743034155871341E-3</c:v>
                </c:pt>
                <c:pt idx="8">
                  <c:v>8.6212099596104184E-3</c:v>
                </c:pt>
                <c:pt idx="9">
                  <c:v>8.2802186591613442E-3</c:v>
                </c:pt>
                <c:pt idx="10">
                  <c:v>8.1178582337223335E-3</c:v>
                </c:pt>
                <c:pt idx="11">
                  <c:v>8.1240092440475632E-3</c:v>
                </c:pt>
                <c:pt idx="12">
                  <c:v>8.3102028917203963E-3</c:v>
                </c:pt>
                <c:pt idx="13">
                  <c:v>8.7154354820951959E-3</c:v>
                </c:pt>
                <c:pt idx="14">
                  <c:v>9.4245255118585412E-3</c:v>
                </c:pt>
                <c:pt idx="15">
                  <c:v>1.0617176974665483E-2</c:v>
                </c:pt>
                <c:pt idx="16">
                  <c:v>1.2715081879856068E-2</c:v>
                </c:pt>
                <c:pt idx="17">
                  <c:v>1.6956566163743705E-2</c:v>
                </c:pt>
                <c:pt idx="18">
                  <c:v>2.9248090486905444E-2</c:v>
                </c:pt>
              </c:numCache>
            </c:numRef>
          </c:yVal>
          <c:smooth val="1"/>
        </c:ser>
        <c:ser>
          <c:idx val="1"/>
          <c:order val="1"/>
          <c:tx>
            <c:v>标准版</c:v>
          </c:tx>
          <c:marker>
            <c:symbol val="none"/>
          </c:marker>
          <c:xVal>
            <c:numRef>
              <c:f>温控器温度分辨率!$C$7:$C$25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温控器温度分辨率!$G$7:$G$25</c:f>
              <c:numCache>
                <c:formatCode>General</c:formatCode>
                <c:ptCount val="19"/>
                <c:pt idx="0">
                  <c:v>2.9340667685655634E-2</c:v>
                </c:pt>
                <c:pt idx="1">
                  <c:v>1.1406175020720895E-2</c:v>
                </c:pt>
                <c:pt idx="2">
                  <c:v>6.2406868206160019E-3</c:v>
                </c:pt>
                <c:pt idx="3">
                  <c:v>3.925234162595664E-3</c:v>
                </c:pt>
                <c:pt idx="4">
                  <c:v>2.675719070181974E-3</c:v>
                </c:pt>
                <c:pt idx="5">
                  <c:v>1.9370529968120308E-3</c:v>
                </c:pt>
                <c:pt idx="6">
                  <c:v>1.4846477217378932E-3</c:v>
                </c:pt>
                <c:pt idx="7">
                  <c:v>1.2127452296454482E-3</c:v>
                </c:pt>
                <c:pt idx="8">
                  <c:v>1.0671763449477565E-3</c:v>
                </c:pt>
                <c:pt idx="9">
                  <c:v>1.0198133237497983E-3</c:v>
                </c:pt>
                <c:pt idx="10">
                  <c:v>1.0579373185171826E-3</c:v>
                </c:pt>
                <c:pt idx="11">
                  <c:v>1.180124662970261E-3</c:v>
                </c:pt>
                <c:pt idx="12">
                  <c:v>1.3960095487937539E-3</c:v>
                </c:pt>
                <c:pt idx="13">
                  <c:v>1.7299529894324224E-3</c:v>
                </c:pt>
                <c:pt idx="14">
                  <c:v>2.231544640281267E-3</c:v>
                </c:pt>
                <c:pt idx="15">
                  <c:v>3.0030700934046907E-3</c:v>
                </c:pt>
                <c:pt idx="16">
                  <c:v>4.2811897731969721E-3</c:v>
                </c:pt>
                <c:pt idx="17">
                  <c:v>6.7543981103103884E-3</c:v>
                </c:pt>
                <c:pt idx="18">
                  <c:v>1.3680817551553119E-2</c:v>
                </c:pt>
              </c:numCache>
            </c:numRef>
          </c:yVal>
          <c:smooth val="1"/>
        </c:ser>
        <c:axId val="150689664"/>
        <c:axId val="150704512"/>
      </c:scatterChart>
      <c:valAx>
        <c:axId val="15068966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zh-CN" altLang="en-US" b="0"/>
                  <a:t>被测温度（摄氏度）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0704512"/>
        <c:crossesAt val="1.0000000000000039E-3"/>
        <c:crossBetween val="midCat"/>
        <c:minorUnit val="10"/>
      </c:valAx>
      <c:valAx>
        <c:axId val="150704512"/>
        <c:scaling>
          <c:logBase val="10"/>
          <c:orientation val="minMax"/>
          <c:max val="0.1"/>
        </c:scaling>
        <c:axPos val="r"/>
        <c:majorGridlines/>
        <c:min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zh-CN" altLang="en-US" b="0"/>
                  <a:t>分辨率（摄氏度）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0689664"/>
        <c:crosses val="max"/>
        <c:crossBetween val="midCat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sz="1800" b="1" i="0" baseline="0"/>
              <a:t>简化版和标准版温控模块分辨率对比</a:t>
            </a:r>
            <a:endParaRPr lang="zh-CN"/>
          </a:p>
        </c:rich>
      </c:tx>
      <c:layout>
        <c:manualLayout>
          <c:xMode val="edge"/>
          <c:yMode val="edge"/>
          <c:x val="5.4839138297270162E-2"/>
          <c:y val="6.1495457721872815E-2"/>
        </c:manualLayout>
      </c:layout>
      <c:overlay val="1"/>
      <c:spPr>
        <a:solidFill>
          <a:schemeClr val="accent5">
            <a:lumMod val="40000"/>
            <a:lumOff val="60000"/>
          </a:schemeClr>
        </a:solidFill>
      </c:spPr>
    </c:title>
    <c:plotArea>
      <c:layout/>
      <c:scatterChart>
        <c:scatterStyle val="smoothMarker"/>
        <c:ser>
          <c:idx val="0"/>
          <c:order val="0"/>
          <c:tx>
            <c:v>简化版</c:v>
          </c:tx>
          <c:marker>
            <c:symbol val="none"/>
          </c:marker>
          <c:xVal>
            <c:numRef>
              <c:f>温控器温度分辨率!$C$7:$C$25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温控器温度分辨率!$F$7:$F$25</c:f>
              <c:numCache>
                <c:formatCode>General</c:formatCode>
                <c:ptCount val="19"/>
                <c:pt idx="0">
                  <c:v>7.1752368938166611E-2</c:v>
                </c:pt>
                <c:pt idx="1">
                  <c:v>3.2962264312434771E-2</c:v>
                </c:pt>
                <c:pt idx="2">
                  <c:v>2.1450004367902897E-2</c:v>
                </c:pt>
                <c:pt idx="3">
                  <c:v>1.611167279953819E-2</c:v>
                </c:pt>
                <c:pt idx="4">
                  <c:v>1.3110203279928711E-2</c:v>
                </c:pt>
                <c:pt idx="5">
                  <c:v>1.1239453193214994E-2</c:v>
                </c:pt>
                <c:pt idx="6">
                  <c:v>1.0006002405294095E-2</c:v>
                </c:pt>
                <c:pt idx="7">
                  <c:v>9.1743034155871341E-3</c:v>
                </c:pt>
                <c:pt idx="8">
                  <c:v>8.6212099596104184E-3</c:v>
                </c:pt>
                <c:pt idx="9">
                  <c:v>8.2802186591613442E-3</c:v>
                </c:pt>
                <c:pt idx="10">
                  <c:v>8.1178582337223335E-3</c:v>
                </c:pt>
                <c:pt idx="11">
                  <c:v>8.1240092440475632E-3</c:v>
                </c:pt>
                <c:pt idx="12">
                  <c:v>8.3102028917203963E-3</c:v>
                </c:pt>
                <c:pt idx="13">
                  <c:v>8.7154354820951959E-3</c:v>
                </c:pt>
                <c:pt idx="14">
                  <c:v>9.4245255118585412E-3</c:v>
                </c:pt>
                <c:pt idx="15">
                  <c:v>1.0617176974665483E-2</c:v>
                </c:pt>
                <c:pt idx="16">
                  <c:v>1.2715081879856068E-2</c:v>
                </c:pt>
                <c:pt idx="17">
                  <c:v>1.6956566163743705E-2</c:v>
                </c:pt>
                <c:pt idx="18">
                  <c:v>2.9248090486905444E-2</c:v>
                </c:pt>
              </c:numCache>
            </c:numRef>
          </c:yVal>
          <c:smooth val="1"/>
        </c:ser>
        <c:ser>
          <c:idx val="1"/>
          <c:order val="1"/>
          <c:tx>
            <c:v>标准版</c:v>
          </c:tx>
          <c:marker>
            <c:symbol val="none"/>
          </c:marker>
          <c:xVal>
            <c:numRef>
              <c:f>温控器温度分辨率!$C$7:$C$25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温控器温度分辨率!$G$7:$G$25</c:f>
              <c:numCache>
                <c:formatCode>General</c:formatCode>
                <c:ptCount val="19"/>
                <c:pt idx="0">
                  <c:v>2.9340667685655634E-2</c:v>
                </c:pt>
                <c:pt idx="1">
                  <c:v>1.1406175020720895E-2</c:v>
                </c:pt>
                <c:pt idx="2">
                  <c:v>6.2406868206160019E-3</c:v>
                </c:pt>
                <c:pt idx="3">
                  <c:v>3.925234162595664E-3</c:v>
                </c:pt>
                <c:pt idx="4">
                  <c:v>2.675719070181974E-3</c:v>
                </c:pt>
                <c:pt idx="5">
                  <c:v>1.9370529968120308E-3</c:v>
                </c:pt>
                <c:pt idx="6">
                  <c:v>1.4846477217378932E-3</c:v>
                </c:pt>
                <c:pt idx="7">
                  <c:v>1.2127452296454482E-3</c:v>
                </c:pt>
                <c:pt idx="8">
                  <c:v>1.0671763449477565E-3</c:v>
                </c:pt>
                <c:pt idx="9">
                  <c:v>1.0198133237497983E-3</c:v>
                </c:pt>
                <c:pt idx="10">
                  <c:v>1.0579373185171826E-3</c:v>
                </c:pt>
                <c:pt idx="11">
                  <c:v>1.180124662970261E-3</c:v>
                </c:pt>
                <c:pt idx="12">
                  <c:v>1.3960095487937539E-3</c:v>
                </c:pt>
                <c:pt idx="13">
                  <c:v>1.7299529894324224E-3</c:v>
                </c:pt>
                <c:pt idx="14">
                  <c:v>2.231544640281267E-3</c:v>
                </c:pt>
                <c:pt idx="15">
                  <c:v>3.0030700934046907E-3</c:v>
                </c:pt>
                <c:pt idx="16">
                  <c:v>4.2811897731969721E-3</c:v>
                </c:pt>
                <c:pt idx="17">
                  <c:v>6.7543981103103884E-3</c:v>
                </c:pt>
                <c:pt idx="18">
                  <c:v>1.3680817551553119E-2</c:v>
                </c:pt>
              </c:numCache>
            </c:numRef>
          </c:yVal>
          <c:smooth val="1"/>
        </c:ser>
        <c:axId val="96742784"/>
        <c:axId val="96744960"/>
      </c:scatterChart>
      <c:valAx>
        <c:axId val="967427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zh-CN" altLang="en-US" sz="1200" b="0"/>
                  <a:t>被测温度（摄氏度）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6744960"/>
        <c:crossesAt val="0"/>
        <c:crossBetween val="midCat"/>
        <c:minorUnit val="10"/>
      </c:valAx>
      <c:valAx>
        <c:axId val="96744960"/>
        <c:scaling>
          <c:orientation val="minMax"/>
          <c:max val="4.0000000000000022E-2"/>
          <c:min val="0"/>
        </c:scaling>
        <c:axPos val="r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zh-CN" altLang="en-US" sz="1200" b="0"/>
                  <a:t>分辨率（摄氏度）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674278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78811956110480519"/>
          <c:y val="0.69878978964107474"/>
          <c:w val="9.9886492622020498E-2"/>
          <c:h val="0.11462498005359396"/>
        </c:manualLayout>
      </c:layout>
      <c:overlay val="1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1200"/>
          </a:pPr>
          <a:endParaRPr lang="zh-CN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>
                <a:solidFill>
                  <a:schemeClr val="bg1"/>
                </a:solidFill>
              </a:rPr>
              <a:t>参考电阻对温度分辨率的影响</a:t>
            </a:r>
          </a:p>
        </c:rich>
      </c:tx>
      <c:layout>
        <c:manualLayout>
          <c:xMode val="edge"/>
          <c:yMode val="edge"/>
          <c:x val="2.959432969429546E-2"/>
          <c:y val="4.4082140503121203E-2"/>
        </c:manualLayout>
      </c:layout>
      <c:overlay val="1"/>
      <c:spPr>
        <a:solidFill>
          <a:schemeClr val="accent4">
            <a:lumMod val="75000"/>
          </a:schemeClr>
        </a:solidFill>
      </c:spPr>
    </c:title>
    <c:plotArea>
      <c:layout/>
      <c:scatterChart>
        <c:scatterStyle val="smoothMarker"/>
        <c:ser>
          <c:idx val="1"/>
          <c:order val="0"/>
          <c:tx>
            <c:v>参考电阻=11k</c:v>
          </c:tx>
          <c:marker>
            <c:symbol val="none"/>
          </c:marker>
          <c:xVal>
            <c:numRef>
              <c:f>参考电阻对标准版分辨率!$C$9:$C$27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参考电阻对标准版分辨率!$F$9:$F$27</c:f>
              <c:numCache>
                <c:formatCode>General</c:formatCode>
                <c:ptCount val="19"/>
                <c:pt idx="0">
                  <c:v>2.9340667685655634E-2</c:v>
                </c:pt>
                <c:pt idx="1">
                  <c:v>1.1406175020720895E-2</c:v>
                </c:pt>
                <c:pt idx="2">
                  <c:v>6.2406868206160019E-3</c:v>
                </c:pt>
                <c:pt idx="3">
                  <c:v>3.925234162595664E-3</c:v>
                </c:pt>
                <c:pt idx="4">
                  <c:v>2.675719070181974E-3</c:v>
                </c:pt>
                <c:pt idx="5">
                  <c:v>1.9370529968120308E-3</c:v>
                </c:pt>
                <c:pt idx="6">
                  <c:v>1.4846477217378932E-3</c:v>
                </c:pt>
                <c:pt idx="7">
                  <c:v>1.2127452296454482E-3</c:v>
                </c:pt>
                <c:pt idx="8">
                  <c:v>1.0671763449477565E-3</c:v>
                </c:pt>
                <c:pt idx="9">
                  <c:v>1.0198133237497983E-3</c:v>
                </c:pt>
                <c:pt idx="10">
                  <c:v>1.0579373185171826E-3</c:v>
                </c:pt>
                <c:pt idx="11">
                  <c:v>1.180124662970261E-3</c:v>
                </c:pt>
                <c:pt idx="12">
                  <c:v>1.3960095487937539E-3</c:v>
                </c:pt>
                <c:pt idx="13">
                  <c:v>1.7299529894324224E-3</c:v>
                </c:pt>
                <c:pt idx="14">
                  <c:v>2.231544640281267E-3</c:v>
                </c:pt>
                <c:pt idx="15">
                  <c:v>3.0030700934046907E-3</c:v>
                </c:pt>
                <c:pt idx="16">
                  <c:v>4.2811897731969721E-3</c:v>
                </c:pt>
                <c:pt idx="17">
                  <c:v>6.7543981103103884E-3</c:v>
                </c:pt>
                <c:pt idx="18">
                  <c:v>1.3680817551553119E-2</c:v>
                </c:pt>
              </c:numCache>
            </c:numRef>
          </c:yVal>
          <c:smooth val="1"/>
        </c:ser>
        <c:ser>
          <c:idx val="0"/>
          <c:order val="1"/>
          <c:tx>
            <c:v>参考电阻=1k</c:v>
          </c:tx>
          <c:marker>
            <c:symbol val="none"/>
          </c:marker>
          <c:xVal>
            <c:numRef>
              <c:f>参考电阻对标准版分辨率!$H$9:$H$27</c:f>
              <c:numCache>
                <c:formatCode>General</c:formatCode>
                <c:ptCount val="19"/>
                <c:pt idx="0">
                  <c:v>220.51725860121809</c:v>
                </c:pt>
                <c:pt idx="1">
                  <c:v>178.35312121638611</c:v>
                </c:pt>
                <c:pt idx="2">
                  <c:v>155.67676574062511</c:v>
                </c:pt>
                <c:pt idx="3">
                  <c:v>140.05215563279825</c:v>
                </c:pt>
                <c:pt idx="4">
                  <c:v>127.98057748125905</c:v>
                </c:pt>
                <c:pt idx="5">
                  <c:v>117.99789868765487</c:v>
                </c:pt>
                <c:pt idx="6">
                  <c:v>109.35210274843394</c:v>
                </c:pt>
                <c:pt idx="7">
                  <c:v>101.60161856853659</c:v>
                </c:pt>
                <c:pt idx="8">
                  <c:v>94.459109665663107</c:v>
                </c:pt>
                <c:pt idx="9">
                  <c:v>87.71967429595793</c:v>
                </c:pt>
                <c:pt idx="10">
                  <c:v>81.222900422896998</c:v>
                </c:pt>
                <c:pt idx="11">
                  <c:v>74.829452793683402</c:v>
                </c:pt>
                <c:pt idx="12">
                  <c:v>68.403118032680538</c:v>
                </c:pt>
                <c:pt idx="13">
                  <c:v>61.792252202016698</c:v>
                </c:pt>
                <c:pt idx="14">
                  <c:v>54.803454441872702</c:v>
                </c:pt>
                <c:pt idx="15">
                  <c:v>47.152970993156146</c:v>
                </c:pt>
                <c:pt idx="16">
                  <c:v>38.354838661633494</c:v>
                </c:pt>
                <c:pt idx="17">
                  <c:v>27.390110874512175</c:v>
                </c:pt>
                <c:pt idx="18">
                  <c:v>11.222770218799099</c:v>
                </c:pt>
              </c:numCache>
            </c:numRef>
          </c:xVal>
          <c:yVal>
            <c:numRef>
              <c:f>参考电阻对标准版分辨率!$K$9:$K$27</c:f>
              <c:numCache>
                <c:formatCode>General</c:formatCode>
                <c:ptCount val="19"/>
                <c:pt idx="0">
                  <c:v>4.9561829417203357E-2</c:v>
                </c:pt>
                <c:pt idx="1">
                  <c:v>1.8515717193497237E-2</c:v>
                </c:pt>
                <c:pt idx="2">
                  <c:v>9.9128179122396319E-3</c:v>
                </c:pt>
                <c:pt idx="3">
                  <c:v>6.1414179147719159E-3</c:v>
                </c:pt>
                <c:pt idx="4">
                  <c:v>4.1375179825680593E-3</c:v>
                </c:pt>
                <c:pt idx="5">
                  <c:v>2.9661804545024805E-3</c:v>
                </c:pt>
                <c:pt idx="6">
                  <c:v>2.2541748852845213E-3</c:v>
                </c:pt>
                <c:pt idx="7">
                  <c:v>1.8273040184750462E-3</c:v>
                </c:pt>
                <c:pt idx="8">
                  <c:v>1.5966283469572827E-3</c:v>
                </c:pt>
                <c:pt idx="9">
                  <c:v>1.5155776193323687E-3</c:v>
                </c:pt>
                <c:pt idx="10">
                  <c:v>1.5620783671101059E-3</c:v>
                </c:pt>
                <c:pt idx="11">
                  <c:v>1.7313783330012984E-3</c:v>
                </c:pt>
                <c:pt idx="12">
                  <c:v>2.0349343844277825E-3</c:v>
                </c:pt>
                <c:pt idx="13">
                  <c:v>2.5049803745811647E-3</c:v>
                </c:pt>
                <c:pt idx="14">
                  <c:v>3.208542326733262E-3</c:v>
                </c:pt>
                <c:pt idx="15">
                  <c:v>4.2844680095569347E-3</c:v>
                </c:pt>
                <c:pt idx="16">
                  <c:v>6.053454299397811E-3</c:v>
                </c:pt>
                <c:pt idx="17">
                  <c:v>9.4438626410575498E-3</c:v>
                </c:pt>
                <c:pt idx="18">
                  <c:v>1.8812022169894325E-2</c:v>
                </c:pt>
              </c:numCache>
            </c:numRef>
          </c:yVal>
          <c:smooth val="1"/>
        </c:ser>
        <c:axId val="97065600"/>
        <c:axId val="97075968"/>
      </c:scatterChart>
      <c:valAx>
        <c:axId val="9706560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zh-CN" sz="1200" b="0" i="0" baseline="0"/>
                  <a:t>被测温度（摄氏度）</a:t>
                </a:r>
                <a:endParaRPr lang="zh-CN" sz="1200" b="0"/>
              </a:p>
            </c:rich>
          </c:tx>
          <c:layout/>
        </c:title>
        <c:numFmt formatCode="General" sourceLinked="1"/>
        <c:majorTickMark val="none"/>
        <c:tickLblPos val="nextTo"/>
        <c:crossAx val="97075968"/>
        <c:crosses val="autoZero"/>
        <c:crossBetween val="midCat"/>
      </c:valAx>
      <c:valAx>
        <c:axId val="97075968"/>
        <c:scaling>
          <c:orientation val="minMax"/>
          <c:max val="3.0000000000000002E-2"/>
        </c:scaling>
        <c:axPos val="r"/>
        <c:majorGridlines/>
        <c:title>
          <c:tx>
            <c:rich>
              <a:bodyPr/>
              <a:lstStyle/>
              <a:p>
                <a:pPr>
                  <a:defRPr sz="1200">
                    <a:latin typeface="+mj-ea"/>
                    <a:ea typeface="+mj-ea"/>
                  </a:defRPr>
                </a:pPr>
                <a:r>
                  <a:rPr lang="zh-CN" sz="1200" b="0" i="0" baseline="0">
                    <a:latin typeface="+mj-ea"/>
                    <a:ea typeface="+mj-ea"/>
                  </a:rPr>
                  <a:t>分辨率（摄氏度）</a:t>
                </a:r>
                <a:endParaRPr lang="zh-CN" sz="1200" b="0">
                  <a:latin typeface="+mj-ea"/>
                  <a:ea typeface="+mj-ea"/>
                </a:endParaRPr>
              </a:p>
            </c:rich>
          </c:tx>
          <c:layout/>
        </c:title>
        <c:numFmt formatCode="General" sourceLinked="1"/>
        <c:majorTickMark val="none"/>
        <c:tickLblPos val="nextTo"/>
        <c:crossAx val="97065600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7698099331786431"/>
          <c:y val="0.62763253897479465"/>
          <c:w val="0.13087278582930756"/>
          <c:h val="0.13111774992786873"/>
        </c:manualLayout>
      </c:layout>
      <c:overlay val="1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1200"/>
          </a:pPr>
          <a:endParaRPr lang="zh-CN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>
                <a:solidFill>
                  <a:schemeClr val="bg1"/>
                </a:solidFill>
              </a:rPr>
              <a:t>选择不同热敏电阻移动高分辨率区间</a:t>
            </a:r>
          </a:p>
        </c:rich>
      </c:tx>
      <c:layout>
        <c:manualLayout>
          <c:xMode val="edge"/>
          <c:yMode val="edge"/>
          <c:x val="9.8955342180973797E-3"/>
          <c:y val="3.0198019801980197E-2"/>
        </c:manualLayout>
      </c:layout>
      <c:overlay val="1"/>
      <c:spPr>
        <a:solidFill>
          <a:schemeClr val="accent4">
            <a:lumMod val="75000"/>
          </a:schemeClr>
        </a:solidFill>
      </c:spPr>
    </c:title>
    <c:plotArea>
      <c:layout/>
      <c:scatterChart>
        <c:scatterStyle val="smoothMarker"/>
        <c:ser>
          <c:idx val="1"/>
          <c:order val="0"/>
          <c:tx>
            <c:v>热敏电阻1</c:v>
          </c:tx>
          <c:marker>
            <c:symbol val="none"/>
          </c:marker>
          <c:xVal>
            <c:numRef>
              <c:f>热敏电阻参数对区间的影响!$C$9:$C$27</c:f>
              <c:numCache>
                <c:formatCode>General</c:formatCode>
                <c:ptCount val="19"/>
                <c:pt idx="0">
                  <c:v>106.68559131858018</c:v>
                </c:pt>
                <c:pt idx="1">
                  <c:v>81.222900422896998</c:v>
                </c:pt>
                <c:pt idx="2">
                  <c:v>67.101081689386945</c:v>
                </c:pt>
                <c:pt idx="3">
                  <c:v>57.189903639259455</c:v>
                </c:pt>
                <c:pt idx="4">
                  <c:v>49.428990560935972</c:v>
                </c:pt>
                <c:pt idx="5">
                  <c:v>42.941610014190076</c:v>
                </c:pt>
                <c:pt idx="6">
                  <c:v>37.271456035938456</c:v>
                </c:pt>
                <c:pt idx="7">
                  <c:v>32.147255451462456</c:v>
                </c:pt>
                <c:pt idx="8">
                  <c:v>27.390110874512175</c:v>
                </c:pt>
                <c:pt idx="9">
                  <c:v>22.87039703061339</c:v>
                </c:pt>
                <c:pt idx="10">
                  <c:v>18.484609791108198</c:v>
                </c:pt>
                <c:pt idx="11">
                  <c:v>14.140691718461653</c:v>
                </c:pt>
                <c:pt idx="12">
                  <c:v>9.7462846091696633</c:v>
                </c:pt>
                <c:pt idx="13">
                  <c:v>5.195960627145098</c:v>
                </c:pt>
                <c:pt idx="14">
                  <c:v>0.35238189946147713</c:v>
                </c:pt>
                <c:pt idx="15">
                  <c:v>-4.9892267352442445</c:v>
                </c:pt>
                <c:pt idx="16">
                  <c:v>-11.183714190280568</c:v>
                </c:pt>
                <c:pt idx="17">
                  <c:v>-18.981960644101349</c:v>
                </c:pt>
                <c:pt idx="18">
                  <c:v>-30.641875266875019</c:v>
                </c:pt>
              </c:numCache>
            </c:numRef>
          </c:xVal>
          <c:yVal>
            <c:numRef>
              <c:f>热敏电阻参数对区间的影响!$E$9:$E$27</c:f>
              <c:numCache>
                <c:formatCode>General</c:formatCode>
                <c:ptCount val="19"/>
                <c:pt idx="0">
                  <c:v>2.9340667685655634E-2</c:v>
                </c:pt>
                <c:pt idx="1">
                  <c:v>1.1406175020720895E-2</c:v>
                </c:pt>
                <c:pt idx="2">
                  <c:v>6.2406868206160019E-3</c:v>
                </c:pt>
                <c:pt idx="3">
                  <c:v>3.925234162595664E-3</c:v>
                </c:pt>
                <c:pt idx="4">
                  <c:v>2.675719070181974E-3</c:v>
                </c:pt>
                <c:pt idx="5">
                  <c:v>1.9370529968120308E-3</c:v>
                </c:pt>
                <c:pt idx="6">
                  <c:v>1.4846477217378932E-3</c:v>
                </c:pt>
                <c:pt idx="7">
                  <c:v>1.2127452296454482E-3</c:v>
                </c:pt>
                <c:pt idx="8">
                  <c:v>1.0671763449477565E-3</c:v>
                </c:pt>
                <c:pt idx="9">
                  <c:v>1.0198133237497983E-3</c:v>
                </c:pt>
                <c:pt idx="10">
                  <c:v>1.0579373185171826E-3</c:v>
                </c:pt>
                <c:pt idx="11">
                  <c:v>1.180124662970261E-3</c:v>
                </c:pt>
                <c:pt idx="12">
                  <c:v>1.3960095487937539E-3</c:v>
                </c:pt>
                <c:pt idx="13">
                  <c:v>1.7299529894324224E-3</c:v>
                </c:pt>
                <c:pt idx="14">
                  <c:v>2.231544640281267E-3</c:v>
                </c:pt>
                <c:pt idx="15">
                  <c:v>3.0030700934046907E-3</c:v>
                </c:pt>
                <c:pt idx="16">
                  <c:v>4.2811897731969721E-3</c:v>
                </c:pt>
                <c:pt idx="17">
                  <c:v>6.7543981103103884E-3</c:v>
                </c:pt>
                <c:pt idx="18">
                  <c:v>1.3680817551553119E-2</c:v>
                </c:pt>
              </c:numCache>
            </c:numRef>
          </c:yVal>
          <c:smooth val="1"/>
        </c:ser>
        <c:ser>
          <c:idx val="0"/>
          <c:order val="1"/>
          <c:tx>
            <c:v>热敏电阻2</c:v>
          </c:tx>
          <c:marker>
            <c:symbol val="none"/>
          </c:marker>
          <c:xVal>
            <c:numRef>
              <c:f>热敏电阻参数对区间的影响!$F$9:$F$27</c:f>
              <c:numCache>
                <c:formatCode>General</c:formatCode>
                <c:ptCount val="19"/>
                <c:pt idx="0">
                  <c:v>176.2346056291542</c:v>
                </c:pt>
                <c:pt idx="1">
                  <c:v>141.02581823176121</c:v>
                </c:pt>
                <c:pt idx="2">
                  <c:v>121.86437342868402</c:v>
                </c:pt>
                <c:pt idx="3">
                  <c:v>108.56838281996158</c:v>
                </c:pt>
                <c:pt idx="4">
                  <c:v>98.243316212254513</c:v>
                </c:pt>
                <c:pt idx="5">
                  <c:v>89.670061952839092</c:v>
                </c:pt>
                <c:pt idx="6">
                  <c:v>82.219288837309705</c:v>
                </c:pt>
                <c:pt idx="7">
                  <c:v>75.519738733719635</c:v>
                </c:pt>
                <c:pt idx="8">
                  <c:v>69.328625653463348</c:v>
                </c:pt>
                <c:pt idx="9">
                  <c:v>63.471796367413674</c:v>
                </c:pt>
                <c:pt idx="10">
                  <c:v>57.811917743718482</c:v>
                </c:pt>
                <c:pt idx="11">
                  <c:v>52.228654668594743</c:v>
                </c:pt>
                <c:pt idx="12">
                  <c:v>46.603227760172274</c:v>
                </c:pt>
                <c:pt idx="13">
                  <c:v>40.802151780529755</c:v>
                </c:pt>
                <c:pt idx="14">
                  <c:v>34.653813042658101</c:v>
                </c:pt>
                <c:pt idx="15">
                  <c:v>27.904876192215511</c:v>
                </c:pt>
                <c:pt idx="16">
                  <c:v>20.119540378292186</c:v>
                </c:pt>
                <c:pt idx="17">
                  <c:v>10.380907780315113</c:v>
                </c:pt>
                <c:pt idx="18">
                  <c:v>-4.0521633834113118</c:v>
                </c:pt>
              </c:numCache>
            </c:numRef>
          </c:xVal>
          <c:yVal>
            <c:numRef>
              <c:f>热敏电阻参数对区间的影响!$H$9:$H$27</c:f>
              <c:numCache>
                <c:formatCode>General</c:formatCode>
                <c:ptCount val="19"/>
                <c:pt idx="0">
                  <c:v>4.1069088236994941E-2</c:v>
                </c:pt>
                <c:pt idx="1">
                  <c:v>1.5580755151524003E-2</c:v>
                </c:pt>
                <c:pt idx="2">
                  <c:v>8.4112231873833265E-3</c:v>
                </c:pt>
                <c:pt idx="3">
                  <c:v>5.2411868767983762E-3</c:v>
                </c:pt>
                <c:pt idx="4">
                  <c:v>3.54679856591827E-3</c:v>
                </c:pt>
                <c:pt idx="5">
                  <c:v>2.5521027302607981E-3</c:v>
                </c:pt>
                <c:pt idx="6">
                  <c:v>1.9457172949681367E-3</c:v>
                </c:pt>
                <c:pt idx="7">
                  <c:v>1.5818026085798911E-3</c:v>
                </c:pt>
                <c:pt idx="8">
                  <c:v>1.3857926372236229E-3</c:v>
                </c:pt>
                <c:pt idx="9">
                  <c:v>1.3187481841288695E-3</c:v>
                </c:pt>
                <c:pt idx="10">
                  <c:v>1.3625042338304327E-3</c:v>
                </c:pt>
                <c:pt idx="11">
                  <c:v>1.5137804597834762E-3</c:v>
                </c:pt>
                <c:pt idx="12">
                  <c:v>1.7834616528757305E-3</c:v>
                </c:pt>
                <c:pt idx="13">
                  <c:v>2.2008547594145164E-3</c:v>
                </c:pt>
                <c:pt idx="14">
                  <c:v>2.8263851604021675E-3</c:v>
                </c:pt>
                <c:pt idx="15">
                  <c:v>3.7850036461817278E-3</c:v>
                </c:pt>
                <c:pt idx="16">
                  <c:v>5.365467778006925E-3</c:v>
                </c:pt>
                <c:pt idx="17">
                  <c:v>8.4051524295059646E-3</c:v>
                </c:pt>
                <c:pt idx="18">
                  <c:v>1.6845343727299174E-2</c:v>
                </c:pt>
              </c:numCache>
            </c:numRef>
          </c:yVal>
          <c:smooth val="1"/>
        </c:ser>
        <c:ser>
          <c:idx val="2"/>
          <c:order val="2"/>
          <c:tx>
            <c:v>热敏电阻3</c:v>
          </c:tx>
          <c:marker>
            <c:symbol val="none"/>
          </c:marker>
          <c:xVal>
            <c:numRef>
              <c:f>热敏电阻参数对区间的影响!$I$9:$I$27</c:f>
              <c:numCache>
                <c:formatCode>General</c:formatCode>
                <c:ptCount val="19"/>
                <c:pt idx="0">
                  <c:v>214.70602689101491</c:v>
                </c:pt>
                <c:pt idx="1">
                  <c:v>173.48728014008617</c:v>
                </c:pt>
                <c:pt idx="2">
                  <c:v>151.28503902454412</c:v>
                </c:pt>
                <c:pt idx="3">
                  <c:v>135.97310795468798</c:v>
                </c:pt>
                <c:pt idx="4">
                  <c:v>124.135275680223</c:v>
                </c:pt>
                <c:pt idx="5">
                  <c:v>114.34073401041542</c:v>
                </c:pt>
                <c:pt idx="6">
                  <c:v>105.85410174035945</c:v>
                </c:pt>
                <c:pt idx="7">
                  <c:v>98.243316212254513</c:v>
                </c:pt>
                <c:pt idx="8">
                  <c:v>91.227049231155888</c:v>
                </c:pt>
                <c:pt idx="9">
                  <c:v>84.604533170286174</c:v>
                </c:pt>
                <c:pt idx="10">
                  <c:v>78.218447138340878</c:v>
                </c:pt>
                <c:pt idx="11">
                  <c:v>71.931988544419653</c:v>
                </c:pt>
                <c:pt idx="12">
                  <c:v>65.611254537861839</c:v>
                </c:pt>
                <c:pt idx="13">
                  <c:v>59.106992716362527</c:v>
                </c:pt>
                <c:pt idx="14">
                  <c:v>52.228654668594743</c:v>
                </c:pt>
                <c:pt idx="15">
                  <c:v>44.696449744533993</c:v>
                </c:pt>
                <c:pt idx="16">
                  <c:v>36.030926628600298</c:v>
                </c:pt>
                <c:pt idx="17">
                  <c:v>25.226351142840485</c:v>
                </c:pt>
                <c:pt idx="18">
                  <c:v>9.2847941941509475</c:v>
                </c:pt>
              </c:numCache>
            </c:numRef>
          </c:xVal>
          <c:yVal>
            <c:numRef>
              <c:f>热敏电阻参数对区间的影响!$K$9:$K$27</c:f>
              <c:numCache>
                <c:formatCode>General</c:formatCode>
                <c:ptCount val="19"/>
                <c:pt idx="0">
                  <c:v>4.8401857489598014E-2</c:v>
                </c:pt>
                <c:pt idx="1">
                  <c:v>1.8118780563575368E-2</c:v>
                </c:pt>
                <c:pt idx="2">
                  <c:v>9.7108180968749833E-3</c:v>
                </c:pt>
                <c:pt idx="3">
                  <c:v>6.0207627522445867E-3</c:v>
                </c:pt>
                <c:pt idx="4">
                  <c:v>4.0585723807490129E-3</c:v>
                </c:pt>
                <c:pt idx="5">
                  <c:v>2.910973215232798E-3</c:v>
                </c:pt>
                <c:pt idx="6">
                  <c:v>2.2131343204420634E-3</c:v>
                </c:pt>
                <c:pt idx="7">
                  <c:v>1.7947003278071241E-3</c:v>
                </c:pt>
                <c:pt idx="8">
                  <c:v>1.5686762980575595E-3</c:v>
                </c:pt>
                <c:pt idx="9">
                  <c:v>1.4895246650629848E-3</c:v>
                </c:pt>
                <c:pt idx="10">
                  <c:v>1.5357033451607301E-3</c:v>
                </c:pt>
                <c:pt idx="11">
                  <c:v>1.7026655955264985E-3</c:v>
                </c:pt>
                <c:pt idx="12">
                  <c:v>2.0018031415914993E-3</c:v>
                </c:pt>
                <c:pt idx="13">
                  <c:v>2.4649761127846516E-3</c:v>
                </c:pt>
                <c:pt idx="14">
                  <c:v>3.1583588416682321E-3</c:v>
                </c:pt>
                <c:pt idx="15">
                  <c:v>4.2190016977139526E-3</c:v>
                </c:pt>
                <c:pt idx="16">
                  <c:v>5.9634703305829952E-3</c:v>
                </c:pt>
                <c:pt idx="17">
                  <c:v>9.3083686417790613E-3</c:v>
                </c:pt>
                <c:pt idx="18">
                  <c:v>1.8556491224336898E-2</c:v>
                </c:pt>
              </c:numCache>
            </c:numRef>
          </c:yVal>
          <c:smooth val="1"/>
        </c:ser>
        <c:axId val="97094272"/>
        <c:axId val="97108736"/>
      </c:scatterChart>
      <c:valAx>
        <c:axId val="9709427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zh-CN" sz="1200" b="0" i="0" baseline="0"/>
                  <a:t>被测温度（摄氏度）</a:t>
                </a:r>
                <a:endParaRPr lang="zh-CN" sz="1200" b="0"/>
              </a:p>
            </c:rich>
          </c:tx>
          <c:layout/>
        </c:title>
        <c:numFmt formatCode="General" sourceLinked="1"/>
        <c:majorTickMark val="none"/>
        <c:tickLblPos val="nextTo"/>
        <c:crossAx val="97108736"/>
        <c:crosses val="autoZero"/>
        <c:crossBetween val="midCat"/>
      </c:valAx>
      <c:valAx>
        <c:axId val="97108736"/>
        <c:scaling>
          <c:orientation val="minMax"/>
          <c:max val="3.0000000000000002E-2"/>
        </c:scaling>
        <c:axPos val="r"/>
        <c:majorGridlines/>
        <c:title>
          <c:tx>
            <c:rich>
              <a:bodyPr/>
              <a:lstStyle/>
              <a:p>
                <a:pPr>
                  <a:defRPr sz="1200">
                    <a:latin typeface="+mj-ea"/>
                    <a:ea typeface="+mj-ea"/>
                  </a:defRPr>
                </a:pPr>
                <a:r>
                  <a:rPr lang="zh-CN" sz="1200" b="0" i="0" baseline="0">
                    <a:latin typeface="+mj-ea"/>
                    <a:ea typeface="+mj-ea"/>
                  </a:rPr>
                  <a:t>分辨率（摄氏度）</a:t>
                </a:r>
                <a:endParaRPr lang="zh-CN" sz="1200" b="0">
                  <a:latin typeface="+mj-ea"/>
                  <a:ea typeface="+mj-ea"/>
                </a:endParaRPr>
              </a:p>
            </c:rich>
          </c:tx>
          <c:layout/>
        </c:title>
        <c:numFmt formatCode="General" sourceLinked="1"/>
        <c:majorTickMark val="none"/>
        <c:tickLblPos val="nextTo"/>
        <c:crossAx val="97094272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78255660048763465"/>
          <c:y val="0.57549699851874969"/>
          <c:w val="0.1171438523162661"/>
          <c:h val="0.20300537927808524"/>
        </c:manualLayout>
      </c:layout>
      <c:overlay val="1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1200"/>
          </a:pPr>
          <a:endParaRPr lang="zh-CN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5</xdr:row>
      <xdr:rowOff>9525</xdr:rowOff>
    </xdr:from>
    <xdr:to>
      <xdr:col>5</xdr:col>
      <xdr:colOff>704850</xdr:colOff>
      <xdr:row>25</xdr:row>
      <xdr:rowOff>114300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723900</xdr:colOff>
      <xdr:row>5</xdr:row>
      <xdr:rowOff>19050</xdr:rowOff>
    </xdr:from>
    <xdr:to>
      <xdr:col>12</xdr:col>
      <xdr:colOff>123825</xdr:colOff>
      <xdr:row>25</xdr:row>
      <xdr:rowOff>114300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25</xdr:row>
      <xdr:rowOff>133350</xdr:rowOff>
    </xdr:from>
    <xdr:to>
      <xdr:col>12</xdr:col>
      <xdr:colOff>123824</xdr:colOff>
      <xdr:row>52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52</xdr:row>
      <xdr:rowOff>104775</xdr:rowOff>
    </xdr:from>
    <xdr:to>
      <xdr:col>8</xdr:col>
      <xdr:colOff>38100</xdr:colOff>
      <xdr:row>79</xdr:row>
      <xdr:rowOff>19050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152400</xdr:rowOff>
    </xdr:from>
    <xdr:to>
      <xdr:col>11</xdr:col>
      <xdr:colOff>28575</xdr:colOff>
      <xdr:row>27</xdr:row>
      <xdr:rowOff>9526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4</xdr:row>
      <xdr:rowOff>152400</xdr:rowOff>
    </xdr:from>
    <xdr:to>
      <xdr:col>11</xdr:col>
      <xdr:colOff>28574</xdr:colOff>
      <xdr:row>27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C3" sqref="C3"/>
    </sheetView>
  </sheetViews>
  <sheetFormatPr defaultRowHeight="13.5"/>
  <cols>
    <col min="2" max="2" width="12.125" customWidth="1"/>
    <col min="3" max="4" width="13.875" customWidth="1"/>
    <col min="5" max="5" width="19.25" customWidth="1"/>
    <col min="6" max="6" width="16.75" customWidth="1"/>
    <col min="7" max="7" width="16.375" customWidth="1"/>
  </cols>
  <sheetData>
    <row r="1" spans="1:12">
      <c r="B1" t="s">
        <v>0</v>
      </c>
      <c r="C1" t="s">
        <v>1</v>
      </c>
    </row>
    <row r="2" spans="1:12" ht="15">
      <c r="A2" t="s">
        <v>2</v>
      </c>
      <c r="B2" s="1">
        <v>3950</v>
      </c>
      <c r="C2" t="s">
        <v>10</v>
      </c>
      <c r="H2" t="s">
        <v>26</v>
      </c>
    </row>
    <row r="3" spans="1:12">
      <c r="A3" t="s">
        <v>3</v>
      </c>
      <c r="B3" s="1">
        <v>10</v>
      </c>
      <c r="C3" t="s">
        <v>13</v>
      </c>
      <c r="H3" s="9" t="s">
        <v>29</v>
      </c>
      <c r="I3" s="2"/>
      <c r="J3" s="9"/>
      <c r="K3" s="9"/>
      <c r="L3" s="9"/>
    </row>
    <row r="4" spans="1:12">
      <c r="A4" t="s">
        <v>4</v>
      </c>
      <c r="B4" s="1">
        <v>11</v>
      </c>
      <c r="C4" t="s">
        <v>27</v>
      </c>
    </row>
    <row r="6" spans="1:12">
      <c r="A6" t="s">
        <v>5</v>
      </c>
      <c r="B6" t="s">
        <v>7</v>
      </c>
      <c r="C6" t="s">
        <v>6</v>
      </c>
      <c r="D6" t="s">
        <v>12</v>
      </c>
      <c r="E6" t="s">
        <v>11</v>
      </c>
      <c r="F6" t="s">
        <v>8</v>
      </c>
      <c r="G6" t="s">
        <v>9</v>
      </c>
    </row>
    <row r="7" spans="1:12">
      <c r="A7">
        <v>0.05</v>
      </c>
      <c r="B7">
        <f>A7*B$4/(1-A7)</f>
        <v>0.57894736842105265</v>
      </c>
      <c r="C7">
        <f>1/(LN(B7/B$3)/B$2+1/298.15)-273.15</f>
        <v>106.68559131858018</v>
      </c>
      <c r="D7">
        <f>273.15+C7</f>
        <v>379.83559131858016</v>
      </c>
      <c r="E7">
        <f>1/POWER(1+B7/B$4,2)*B7/B$4*B$2*1/POWER(D7,2)</f>
        <v>1.3004671675775931E-3</v>
      </c>
      <c r="F7">
        <f>0.0000933116/E7</f>
        <v>7.1752368938166611E-2</v>
      </c>
      <c r="G7">
        <f>(0.00014523*POWER(A7,2) - 0.00013913*A7 + 0.00004475)/E7</f>
        <v>2.9340667685655634E-2</v>
      </c>
    </row>
    <row r="8" spans="1:12">
      <c r="A8">
        <v>0.1</v>
      </c>
      <c r="B8">
        <f t="shared" ref="B8:B25" si="0">A8*B$4/(1-A8)</f>
        <v>1.2222222222222223</v>
      </c>
      <c r="C8">
        <f t="shared" ref="C8:C25" si="1">1/(LN(B8/B$3)/B$2+1/298.15)-273.15</f>
        <v>81.222900422896998</v>
      </c>
      <c r="D8">
        <f t="shared" ref="D8:D25" si="2">273.15+C8</f>
        <v>354.37290042289698</v>
      </c>
      <c r="E8">
        <f t="shared" ref="E8:E25" si="3">1/POWER(1+B8/B$4,2)*B8/B$4*B$2*1/POWER(D8,2)</f>
        <v>2.830861348466249E-3</v>
      </c>
      <c r="F8">
        <f t="shared" ref="F8:F25" si="4">0.0000933116/E8</f>
        <v>3.2962264312434771E-2</v>
      </c>
      <c r="G8">
        <f t="shared" ref="G8:G25" si="5">(0.00014523*POWER(A8,2) - 0.00013913*A8 + 0.00004475)/E8</f>
        <v>1.1406175020720895E-2</v>
      </c>
    </row>
    <row r="9" spans="1:12">
      <c r="A9">
        <v>0.15</v>
      </c>
      <c r="B9">
        <f t="shared" si="0"/>
        <v>1.9411764705882353</v>
      </c>
      <c r="C9">
        <f t="shared" si="1"/>
        <v>67.101081689386945</v>
      </c>
      <c r="D9">
        <f t="shared" si="2"/>
        <v>340.25108168938692</v>
      </c>
      <c r="E9">
        <f t="shared" si="3"/>
        <v>4.3501902563539106E-3</v>
      </c>
      <c r="F9">
        <f t="shared" si="4"/>
        <v>2.1450004367902897E-2</v>
      </c>
      <c r="G9">
        <f t="shared" si="5"/>
        <v>6.2406868206160019E-3</v>
      </c>
    </row>
    <row r="10" spans="1:12">
      <c r="A10">
        <v>0.2</v>
      </c>
      <c r="B10">
        <f t="shared" si="0"/>
        <v>2.75</v>
      </c>
      <c r="C10">
        <f t="shared" si="1"/>
        <v>57.189903639259455</v>
      </c>
      <c r="D10">
        <f t="shared" si="2"/>
        <v>330.33990363925943</v>
      </c>
      <c r="E10">
        <f t="shared" si="3"/>
        <v>5.791552569431189E-3</v>
      </c>
      <c r="F10">
        <f t="shared" si="4"/>
        <v>1.611167279953819E-2</v>
      </c>
      <c r="G10">
        <f t="shared" si="5"/>
        <v>3.925234162595664E-3</v>
      </c>
    </row>
    <row r="11" spans="1:12">
      <c r="A11">
        <v>0.25</v>
      </c>
      <c r="B11">
        <f t="shared" si="0"/>
        <v>3.6666666666666665</v>
      </c>
      <c r="C11">
        <f t="shared" si="1"/>
        <v>49.428990560935972</v>
      </c>
      <c r="D11">
        <f t="shared" si="2"/>
        <v>322.57899056093595</v>
      </c>
      <c r="E11">
        <f t="shared" si="3"/>
        <v>7.1174792646317682E-3</v>
      </c>
      <c r="F11">
        <f t="shared" si="4"/>
        <v>1.3110203279928711E-2</v>
      </c>
      <c r="G11">
        <f t="shared" si="5"/>
        <v>2.675719070181974E-3</v>
      </c>
    </row>
    <row r="12" spans="1:12">
      <c r="A12">
        <v>0.3</v>
      </c>
      <c r="B12">
        <f t="shared" si="0"/>
        <v>4.7142857142857144</v>
      </c>
      <c r="C12">
        <f t="shared" si="1"/>
        <v>42.941610014190076</v>
      </c>
      <c r="D12">
        <f t="shared" si="2"/>
        <v>316.09161001419005</v>
      </c>
      <c r="E12">
        <f t="shared" si="3"/>
        <v>8.3021476575328521E-3</v>
      </c>
      <c r="F12">
        <f t="shared" si="4"/>
        <v>1.1239453193214994E-2</v>
      </c>
      <c r="G12">
        <f t="shared" si="5"/>
        <v>1.9370529968120308E-3</v>
      </c>
    </row>
    <row r="13" spans="1:12">
      <c r="A13">
        <v>0.35</v>
      </c>
      <c r="B13">
        <f t="shared" si="0"/>
        <v>5.9230769230769225</v>
      </c>
      <c r="C13">
        <f t="shared" si="1"/>
        <v>37.271456035938456</v>
      </c>
      <c r="D13">
        <f t="shared" si="2"/>
        <v>310.42145603593843</v>
      </c>
      <c r="E13">
        <f t="shared" si="3"/>
        <v>9.325562419476293E-3</v>
      </c>
      <c r="F13">
        <f t="shared" si="4"/>
        <v>1.0006002405294095E-2</v>
      </c>
      <c r="G13">
        <f t="shared" si="5"/>
        <v>1.4846477217378932E-3</v>
      </c>
    </row>
    <row r="14" spans="1:12">
      <c r="A14">
        <v>0.4</v>
      </c>
      <c r="B14">
        <f t="shared" si="0"/>
        <v>7.3333333333333339</v>
      </c>
      <c r="C14">
        <f t="shared" si="1"/>
        <v>32.147255451462456</v>
      </c>
      <c r="D14">
        <f t="shared" si="2"/>
        <v>305.29725545146243</v>
      </c>
      <c r="E14">
        <f t="shared" si="3"/>
        <v>1.0170973835622623E-2</v>
      </c>
      <c r="F14">
        <f t="shared" si="4"/>
        <v>9.1743034155871341E-3</v>
      </c>
      <c r="G14">
        <f t="shared" si="5"/>
        <v>1.2127452296454482E-3</v>
      </c>
    </row>
    <row r="15" spans="1:12">
      <c r="A15">
        <v>0.45</v>
      </c>
      <c r="B15">
        <f t="shared" si="0"/>
        <v>9</v>
      </c>
      <c r="C15">
        <f t="shared" si="1"/>
        <v>27.390110874512175</v>
      </c>
      <c r="D15">
        <f t="shared" si="2"/>
        <v>300.54011087451215</v>
      </c>
      <c r="E15">
        <f t="shared" si="3"/>
        <v>1.0823492344712207E-2</v>
      </c>
      <c r="F15">
        <f t="shared" si="4"/>
        <v>8.6212099596104184E-3</v>
      </c>
      <c r="G15">
        <f t="shared" si="5"/>
        <v>1.0671763449477565E-3</v>
      </c>
    </row>
    <row r="16" spans="1:12">
      <c r="A16">
        <v>0.5</v>
      </c>
      <c r="B16">
        <f t="shared" si="0"/>
        <v>11</v>
      </c>
      <c r="C16">
        <f t="shared" si="1"/>
        <v>22.87039703061339</v>
      </c>
      <c r="D16">
        <f t="shared" si="2"/>
        <v>296.02039703061337</v>
      </c>
      <c r="E16">
        <f t="shared" si="3"/>
        <v>1.1269219309415074E-2</v>
      </c>
      <c r="F16">
        <f t="shared" si="4"/>
        <v>8.2802186591613442E-3</v>
      </c>
      <c r="G16">
        <f t="shared" si="5"/>
        <v>1.0198133237497983E-3</v>
      </c>
    </row>
    <row r="17" spans="1:7">
      <c r="A17">
        <v>0.55000000000000004</v>
      </c>
      <c r="B17">
        <f t="shared" si="0"/>
        <v>13.444444444444448</v>
      </c>
      <c r="C17">
        <f t="shared" si="1"/>
        <v>18.484609791108198</v>
      </c>
      <c r="D17">
        <f t="shared" si="2"/>
        <v>291.63460979110818</v>
      </c>
      <c r="E17">
        <f t="shared" si="3"/>
        <v>1.1494608222200161E-2</v>
      </c>
      <c r="F17">
        <f t="shared" si="4"/>
        <v>8.1178582337223335E-3</v>
      </c>
      <c r="G17">
        <f t="shared" si="5"/>
        <v>1.0579373185171826E-3</v>
      </c>
    </row>
    <row r="18" spans="1:7">
      <c r="A18">
        <v>0.6</v>
      </c>
      <c r="B18">
        <f t="shared" si="0"/>
        <v>16.499999999999996</v>
      </c>
      <c r="C18">
        <f t="shared" si="1"/>
        <v>14.140691718461653</v>
      </c>
      <c r="D18">
        <f t="shared" si="2"/>
        <v>287.29069171846163</v>
      </c>
      <c r="E18">
        <f t="shared" si="3"/>
        <v>1.1485905197408426E-2</v>
      </c>
      <c r="F18">
        <f t="shared" si="4"/>
        <v>8.1240092440475632E-3</v>
      </c>
      <c r="G18">
        <f t="shared" si="5"/>
        <v>1.180124662970261E-3</v>
      </c>
    </row>
    <row r="19" spans="1:7">
      <c r="A19">
        <v>0.65</v>
      </c>
      <c r="B19">
        <f t="shared" si="0"/>
        <v>20.428571428571431</v>
      </c>
      <c r="C19">
        <f t="shared" si="1"/>
        <v>9.7462846091696633</v>
      </c>
      <c r="D19">
        <f t="shared" si="2"/>
        <v>282.89628460916964</v>
      </c>
      <c r="E19">
        <f t="shared" si="3"/>
        <v>1.1228558582242081E-2</v>
      </c>
      <c r="F19">
        <f t="shared" si="4"/>
        <v>8.3102028917203963E-3</v>
      </c>
      <c r="G19">
        <f t="shared" si="5"/>
        <v>1.3960095487937539E-3</v>
      </c>
    </row>
    <row r="20" spans="1:7">
      <c r="A20">
        <v>0.7</v>
      </c>
      <c r="B20">
        <f t="shared" si="0"/>
        <v>25.666666666666661</v>
      </c>
      <c r="C20">
        <f t="shared" si="1"/>
        <v>5.195960627145098</v>
      </c>
      <c r="D20">
        <f t="shared" si="2"/>
        <v>278.34596062714508</v>
      </c>
      <c r="E20">
        <f t="shared" si="3"/>
        <v>1.0706475906074615E-2</v>
      </c>
      <c r="F20">
        <f t="shared" si="4"/>
        <v>8.7154354820951959E-3</v>
      </c>
      <c r="G20">
        <f t="shared" si="5"/>
        <v>1.7299529894324224E-3</v>
      </c>
    </row>
    <row r="21" spans="1:7">
      <c r="A21">
        <v>0.75</v>
      </c>
      <c r="B21">
        <f t="shared" si="0"/>
        <v>33</v>
      </c>
      <c r="C21">
        <f t="shared" si="1"/>
        <v>0.35238189946147713</v>
      </c>
      <c r="D21">
        <f t="shared" si="2"/>
        <v>273.50238189946145</v>
      </c>
      <c r="E21">
        <f t="shared" si="3"/>
        <v>9.9009334615933059E-3</v>
      </c>
      <c r="F21">
        <f t="shared" si="4"/>
        <v>9.4245255118585412E-3</v>
      </c>
      <c r="G21">
        <f t="shared" si="5"/>
        <v>2.231544640281267E-3</v>
      </c>
    </row>
    <row r="22" spans="1:7">
      <c r="A22">
        <v>0.8</v>
      </c>
      <c r="B22">
        <f t="shared" si="0"/>
        <v>44.000000000000014</v>
      </c>
      <c r="C22">
        <f t="shared" si="1"/>
        <v>-4.9892267352442445</v>
      </c>
      <c r="D22">
        <f t="shared" si="2"/>
        <v>268.16077326475573</v>
      </c>
      <c r="E22">
        <f t="shared" si="3"/>
        <v>8.7887392498644853E-3</v>
      </c>
      <c r="F22">
        <f t="shared" si="4"/>
        <v>1.0617176974665483E-2</v>
      </c>
      <c r="G22">
        <f t="shared" si="5"/>
        <v>3.0030700934046907E-3</v>
      </c>
    </row>
    <row r="23" spans="1:7">
      <c r="A23">
        <v>0.85</v>
      </c>
      <c r="B23">
        <f t="shared" si="0"/>
        <v>62.333333333333321</v>
      </c>
      <c r="C23">
        <f t="shared" si="1"/>
        <v>-11.183714190280568</v>
      </c>
      <c r="D23">
        <f t="shared" si="2"/>
        <v>261.96628580971941</v>
      </c>
      <c r="E23">
        <f t="shared" si="3"/>
        <v>7.3386550618938107E-3</v>
      </c>
      <c r="F23">
        <f t="shared" si="4"/>
        <v>1.2715081879856068E-2</v>
      </c>
      <c r="G23">
        <f t="shared" si="5"/>
        <v>4.2811897731969721E-3</v>
      </c>
    </row>
    <row r="24" spans="1:7">
      <c r="A24">
        <v>0.9</v>
      </c>
      <c r="B24">
        <f t="shared" si="0"/>
        <v>99.000000000000028</v>
      </c>
      <c r="C24">
        <f t="shared" si="1"/>
        <v>-18.981960644101349</v>
      </c>
      <c r="D24">
        <f t="shared" si="2"/>
        <v>254.16803935589863</v>
      </c>
      <c r="E24">
        <f t="shared" si="3"/>
        <v>5.5029773775493278E-3</v>
      </c>
      <c r="F24">
        <f t="shared" si="4"/>
        <v>1.6956566163743705E-2</v>
      </c>
      <c r="G24">
        <f t="shared" si="5"/>
        <v>6.7543981103103884E-3</v>
      </c>
    </row>
    <row r="25" spans="1:7">
      <c r="A25">
        <v>0.95</v>
      </c>
      <c r="B25">
        <f t="shared" si="0"/>
        <v>208.9999999999998</v>
      </c>
      <c r="C25">
        <f t="shared" si="1"/>
        <v>-30.641875266875019</v>
      </c>
      <c r="D25">
        <f t="shared" si="2"/>
        <v>242.50812473312496</v>
      </c>
      <c r="E25">
        <f t="shared" si="3"/>
        <v>3.190348444859202E-3</v>
      </c>
      <c r="F25">
        <f t="shared" si="4"/>
        <v>2.9248090486905444E-2</v>
      </c>
      <c r="G25">
        <f t="shared" si="5"/>
        <v>1.3680817551553119E-2</v>
      </c>
    </row>
  </sheetData>
  <sheetProtection password="DC2A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2" sqref="A2"/>
    </sheetView>
  </sheetViews>
  <sheetFormatPr defaultRowHeight="13.5"/>
  <cols>
    <col min="1" max="1" width="9.5" customWidth="1"/>
    <col min="2" max="3" width="11.125" customWidth="1"/>
    <col min="4" max="4" width="12" customWidth="1"/>
    <col min="5" max="5" width="13.125" customWidth="1"/>
    <col min="6" max="6" width="13.375" customWidth="1"/>
    <col min="7" max="7" width="11.375" customWidth="1"/>
    <col min="8" max="8" width="10.875" customWidth="1"/>
    <col min="9" max="9" width="12.375" customWidth="1"/>
    <col min="10" max="10" width="12.5" customWidth="1"/>
    <col min="11" max="11" width="11.875" customWidth="1"/>
  </cols>
  <sheetData>
    <row r="1" spans="1:11">
      <c r="B1" t="s">
        <v>0</v>
      </c>
      <c r="C1" t="s">
        <v>1</v>
      </c>
    </row>
    <row r="2" spans="1:11" ht="15">
      <c r="A2" s="5" t="s">
        <v>2</v>
      </c>
      <c r="B2" s="1">
        <v>3950</v>
      </c>
      <c r="C2" t="s">
        <v>10</v>
      </c>
      <c r="I2" t="s">
        <v>20</v>
      </c>
    </row>
    <row r="3" spans="1:11">
      <c r="A3" s="5" t="s">
        <v>3</v>
      </c>
      <c r="B3" s="1">
        <v>10</v>
      </c>
      <c r="C3" t="s">
        <v>13</v>
      </c>
      <c r="H3" s="2"/>
    </row>
    <row r="4" spans="1:11">
      <c r="A4" s="5"/>
      <c r="B4" s="4"/>
      <c r="H4" s="2"/>
    </row>
    <row r="5" spans="1:11">
      <c r="A5" s="5" t="s">
        <v>17</v>
      </c>
      <c r="B5" s="4">
        <v>11</v>
      </c>
      <c r="C5" s="5" t="s">
        <v>18</v>
      </c>
      <c r="D5">
        <v>1</v>
      </c>
    </row>
    <row r="7" spans="1:11">
      <c r="B7" s="3" t="s">
        <v>14</v>
      </c>
      <c r="C7" s="3"/>
      <c r="D7" s="3"/>
      <c r="E7" s="3"/>
      <c r="F7" s="3"/>
      <c r="G7" s="6" t="s">
        <v>19</v>
      </c>
      <c r="H7" s="6"/>
      <c r="I7" s="6"/>
      <c r="J7" s="6"/>
      <c r="K7" s="6"/>
    </row>
    <row r="8" spans="1:11">
      <c r="A8" t="s">
        <v>5</v>
      </c>
      <c r="B8" t="s">
        <v>7</v>
      </c>
      <c r="C8" t="s">
        <v>6</v>
      </c>
      <c r="D8" t="s">
        <v>12</v>
      </c>
      <c r="E8" t="s">
        <v>15</v>
      </c>
      <c r="F8" t="s">
        <v>16</v>
      </c>
      <c r="G8" t="s">
        <v>7</v>
      </c>
      <c r="H8" t="s">
        <v>6</v>
      </c>
      <c r="I8" t="s">
        <v>12</v>
      </c>
      <c r="J8" t="s">
        <v>15</v>
      </c>
      <c r="K8" t="s">
        <v>16</v>
      </c>
    </row>
    <row r="9" spans="1:11">
      <c r="A9">
        <v>0.05</v>
      </c>
      <c r="B9">
        <f t="shared" ref="B9:B27" si="0">A9*B$5/(1-A9)</f>
        <v>0.57894736842105265</v>
      </c>
      <c r="C9">
        <f>1/(LN(B9/B$3)/B$2+1/298.15)-273.15</f>
        <v>106.68559131858018</v>
      </c>
      <c r="D9">
        <f>273.15+C9</f>
        <v>379.83559131858016</v>
      </c>
      <c r="E9">
        <f>1/POWER(1+B9/B$5,2)*B9/B$5*B$2*1/POWER(D9,2)</f>
        <v>1.3004671675775931E-3</v>
      </c>
      <c r="F9">
        <f>(0.00014523*POWER(A9,2) - 0.00013913*A9 + 0.00004475)/E9</f>
        <v>2.9340667685655634E-2</v>
      </c>
      <c r="G9">
        <f>A9*D$5/(1-A9)</f>
        <v>5.2631578947368425E-2</v>
      </c>
      <c r="H9">
        <f>1/(LN(G9/B$3)/B$2+1/298.15)-273.15</f>
        <v>220.51725860121809</v>
      </c>
      <c r="I9">
        <f>273.15+H9</f>
        <v>493.66725860121807</v>
      </c>
      <c r="J9">
        <f>1/POWER(1+G9/D$5,2)*G9/D$5*B$2*1/POWER(I9,2)</f>
        <v>7.6987826011837063E-4</v>
      </c>
      <c r="K9">
        <f>(0.00014523*POWER(A9,2) - 0.00013913*A9 + 0.00004475)/J9</f>
        <v>4.9561829417203357E-2</v>
      </c>
    </row>
    <row r="10" spans="1:11">
      <c r="A10">
        <v>0.1</v>
      </c>
      <c r="B10">
        <f t="shared" si="0"/>
        <v>1.2222222222222223</v>
      </c>
      <c r="C10">
        <f t="shared" ref="C10:C27" si="1">1/(LN(B10/B$3)/B$2+1/298.15)-273.15</f>
        <v>81.222900422896998</v>
      </c>
      <c r="D10">
        <f t="shared" ref="D10:D27" si="2">273.15+C10</f>
        <v>354.37290042289698</v>
      </c>
      <c r="E10">
        <f t="shared" ref="E10:E27" si="3">1/POWER(1+B10/B$5,2)*B10/B$5*B$2*1/POWER(D10,2)</f>
        <v>2.830861348466249E-3</v>
      </c>
      <c r="F10">
        <f t="shared" ref="F10:F27" si="4">(0.00014523*POWER(A10,2) - 0.00013913*A10 + 0.00004475)/E10</f>
        <v>1.1406175020720895E-2</v>
      </c>
      <c r="G10">
        <f t="shared" ref="G10:G27" si="5">A10*D$5/(1-A10)</f>
        <v>0.11111111111111112</v>
      </c>
      <c r="H10">
        <f t="shared" ref="H10:H27" si="6">1/(LN(G10/B$3)/B$2+1/298.15)-273.15</f>
        <v>178.35312121638611</v>
      </c>
      <c r="I10">
        <f t="shared" ref="I10:I27" si="7">273.15+H10</f>
        <v>451.50312121638609</v>
      </c>
      <c r="J10">
        <f t="shared" ref="J10:J27" si="8">1/POWER(1+G10/D$5,2)*G10/D$5*B$2*1/POWER(I10,2)</f>
        <v>1.7438860003402986E-3</v>
      </c>
      <c r="K10">
        <f t="shared" ref="K10:K27" si="9">(0.00014523*POWER(A10,2) - 0.00013913*A10 + 0.00004475)/J10</f>
        <v>1.8515717193497237E-2</v>
      </c>
    </row>
    <row r="11" spans="1:11">
      <c r="A11">
        <v>0.15</v>
      </c>
      <c r="B11">
        <f t="shared" si="0"/>
        <v>1.9411764705882353</v>
      </c>
      <c r="C11">
        <f t="shared" si="1"/>
        <v>67.101081689386945</v>
      </c>
      <c r="D11">
        <f t="shared" si="2"/>
        <v>340.25108168938692</v>
      </c>
      <c r="E11">
        <f t="shared" si="3"/>
        <v>4.3501902563539106E-3</v>
      </c>
      <c r="F11">
        <f t="shared" si="4"/>
        <v>6.2406868206160019E-3</v>
      </c>
      <c r="G11">
        <f t="shared" si="5"/>
        <v>0.17647058823529413</v>
      </c>
      <c r="H11">
        <f t="shared" si="6"/>
        <v>155.67676574062511</v>
      </c>
      <c r="I11">
        <f t="shared" si="7"/>
        <v>428.82676574062509</v>
      </c>
      <c r="J11">
        <f t="shared" si="8"/>
        <v>2.7386940061190261E-3</v>
      </c>
      <c r="K11">
        <f t="shared" si="9"/>
        <v>9.9128179122396319E-3</v>
      </c>
    </row>
    <row r="12" spans="1:11">
      <c r="A12">
        <v>0.2</v>
      </c>
      <c r="B12">
        <f t="shared" si="0"/>
        <v>2.75</v>
      </c>
      <c r="C12">
        <f t="shared" si="1"/>
        <v>57.189903639259455</v>
      </c>
      <c r="D12">
        <f t="shared" si="2"/>
        <v>330.33990363925943</v>
      </c>
      <c r="E12">
        <f t="shared" si="3"/>
        <v>5.791552569431189E-3</v>
      </c>
      <c r="F12">
        <f t="shared" si="4"/>
        <v>3.925234162595664E-3</v>
      </c>
      <c r="G12">
        <f t="shared" si="5"/>
        <v>0.25</v>
      </c>
      <c r="H12">
        <f t="shared" si="6"/>
        <v>140.05215563279825</v>
      </c>
      <c r="I12">
        <f t="shared" si="7"/>
        <v>413.20215563279822</v>
      </c>
      <c r="J12">
        <f t="shared" si="8"/>
        <v>3.7016207519960445E-3</v>
      </c>
      <c r="K12">
        <f t="shared" si="9"/>
        <v>6.1414179147719159E-3</v>
      </c>
    </row>
    <row r="13" spans="1:11">
      <c r="A13">
        <v>0.25</v>
      </c>
      <c r="B13">
        <f t="shared" si="0"/>
        <v>3.6666666666666665</v>
      </c>
      <c r="C13">
        <f t="shared" si="1"/>
        <v>49.428990560935972</v>
      </c>
      <c r="D13">
        <f t="shared" si="2"/>
        <v>322.57899056093595</v>
      </c>
      <c r="E13">
        <f t="shared" si="3"/>
        <v>7.1174792646317682E-3</v>
      </c>
      <c r="F13">
        <f t="shared" si="4"/>
        <v>2.675719070181974E-3</v>
      </c>
      <c r="G13">
        <f t="shared" si="5"/>
        <v>0.33333333333333331</v>
      </c>
      <c r="H13">
        <f t="shared" si="6"/>
        <v>127.98057748125905</v>
      </c>
      <c r="I13">
        <f t="shared" si="7"/>
        <v>401.13057748125902</v>
      </c>
      <c r="J13">
        <f t="shared" si="8"/>
        <v>4.6028500855432178E-3</v>
      </c>
      <c r="K13">
        <f t="shared" si="9"/>
        <v>4.1375179825680593E-3</v>
      </c>
    </row>
    <row r="14" spans="1:11">
      <c r="A14">
        <v>0.3</v>
      </c>
      <c r="B14">
        <f t="shared" si="0"/>
        <v>4.7142857142857144</v>
      </c>
      <c r="C14">
        <f t="shared" si="1"/>
        <v>42.941610014190076</v>
      </c>
      <c r="D14">
        <f t="shared" si="2"/>
        <v>316.09161001419005</v>
      </c>
      <c r="E14">
        <f t="shared" si="3"/>
        <v>8.3021476575328521E-3</v>
      </c>
      <c r="F14">
        <f t="shared" si="4"/>
        <v>1.9370529968120308E-3</v>
      </c>
      <c r="G14">
        <f t="shared" si="5"/>
        <v>0.4285714285714286</v>
      </c>
      <c r="H14">
        <f t="shared" si="6"/>
        <v>117.99789868765487</v>
      </c>
      <c r="I14">
        <f t="shared" si="7"/>
        <v>391.14789868765484</v>
      </c>
      <c r="J14">
        <f t="shared" si="8"/>
        <v>5.4216863224180968E-3</v>
      </c>
      <c r="K14">
        <f t="shared" si="9"/>
        <v>2.9661804545024805E-3</v>
      </c>
    </row>
    <row r="15" spans="1:11">
      <c r="A15">
        <v>0.35</v>
      </c>
      <c r="B15">
        <f t="shared" si="0"/>
        <v>5.9230769230769225</v>
      </c>
      <c r="C15">
        <f t="shared" si="1"/>
        <v>37.271456035938456</v>
      </c>
      <c r="D15">
        <f t="shared" si="2"/>
        <v>310.42145603593843</v>
      </c>
      <c r="E15">
        <f t="shared" si="3"/>
        <v>9.325562419476293E-3</v>
      </c>
      <c r="F15">
        <f t="shared" si="4"/>
        <v>1.4846477217378932E-3</v>
      </c>
      <c r="G15">
        <f t="shared" si="5"/>
        <v>0.53846153846153844</v>
      </c>
      <c r="H15">
        <f t="shared" si="6"/>
        <v>109.35210274843394</v>
      </c>
      <c r="I15">
        <f t="shared" si="7"/>
        <v>382.50210274843391</v>
      </c>
      <c r="J15">
        <f t="shared" si="8"/>
        <v>6.142014574992684E-3</v>
      </c>
      <c r="K15">
        <f t="shared" si="9"/>
        <v>2.2541748852845213E-3</v>
      </c>
    </row>
    <row r="16" spans="1:11">
      <c r="A16">
        <v>0.4</v>
      </c>
      <c r="B16">
        <f t="shared" si="0"/>
        <v>7.3333333333333339</v>
      </c>
      <c r="C16">
        <f t="shared" si="1"/>
        <v>32.147255451462456</v>
      </c>
      <c r="D16">
        <f t="shared" si="2"/>
        <v>305.29725545146243</v>
      </c>
      <c r="E16">
        <f t="shared" si="3"/>
        <v>1.0170973835622623E-2</v>
      </c>
      <c r="F16">
        <f t="shared" si="4"/>
        <v>1.2127452296454482E-3</v>
      </c>
      <c r="G16">
        <f t="shared" si="5"/>
        <v>0.66666666666666674</v>
      </c>
      <c r="H16">
        <f t="shared" si="6"/>
        <v>101.60161856853659</v>
      </c>
      <c r="I16">
        <f t="shared" si="7"/>
        <v>374.75161856853657</v>
      </c>
      <c r="J16">
        <f t="shared" si="8"/>
        <v>6.7502724644002352E-3</v>
      </c>
      <c r="K16">
        <f t="shared" si="9"/>
        <v>1.8273040184750462E-3</v>
      </c>
    </row>
    <row r="17" spans="1:11">
      <c r="A17">
        <v>0.45</v>
      </c>
      <c r="B17">
        <f t="shared" si="0"/>
        <v>9</v>
      </c>
      <c r="C17">
        <f t="shared" si="1"/>
        <v>27.390110874512175</v>
      </c>
      <c r="D17">
        <f t="shared" si="2"/>
        <v>300.54011087451215</v>
      </c>
      <c r="E17">
        <f t="shared" si="3"/>
        <v>1.0823492344712207E-2</v>
      </c>
      <c r="F17">
        <f t="shared" si="4"/>
        <v>1.0671763449477565E-3</v>
      </c>
      <c r="G17">
        <f t="shared" si="5"/>
        <v>0.81818181818181812</v>
      </c>
      <c r="H17">
        <f t="shared" si="6"/>
        <v>94.459109665663107</v>
      </c>
      <c r="I17">
        <f t="shared" si="7"/>
        <v>367.60910966566308</v>
      </c>
      <c r="J17">
        <f t="shared" si="8"/>
        <v>7.2343542077353759E-3</v>
      </c>
      <c r="K17">
        <f t="shared" si="9"/>
        <v>1.5966283469572827E-3</v>
      </c>
    </row>
    <row r="18" spans="1:11">
      <c r="A18">
        <v>0.5</v>
      </c>
      <c r="B18">
        <f t="shared" si="0"/>
        <v>11</v>
      </c>
      <c r="C18">
        <f t="shared" si="1"/>
        <v>22.87039703061339</v>
      </c>
      <c r="D18">
        <f t="shared" si="2"/>
        <v>296.02039703061337</v>
      </c>
      <c r="E18">
        <f t="shared" si="3"/>
        <v>1.1269219309415074E-2</v>
      </c>
      <c r="F18">
        <f t="shared" si="4"/>
        <v>1.0198133237497983E-3</v>
      </c>
      <c r="G18">
        <f t="shared" si="5"/>
        <v>1</v>
      </c>
      <c r="H18">
        <f t="shared" si="6"/>
        <v>87.71967429595793</v>
      </c>
      <c r="I18">
        <f t="shared" si="7"/>
        <v>360.86967429595791</v>
      </c>
      <c r="J18">
        <f t="shared" si="8"/>
        <v>7.5829174655288097E-3</v>
      </c>
      <c r="K18">
        <f t="shared" si="9"/>
        <v>1.5155776193323687E-3</v>
      </c>
    </row>
    <row r="19" spans="1:11">
      <c r="A19">
        <v>0.55000000000000004</v>
      </c>
      <c r="B19">
        <f t="shared" si="0"/>
        <v>13.444444444444448</v>
      </c>
      <c r="C19">
        <f t="shared" si="1"/>
        <v>18.484609791108198</v>
      </c>
      <c r="D19">
        <f t="shared" si="2"/>
        <v>291.63460979110818</v>
      </c>
      <c r="E19">
        <f t="shared" si="3"/>
        <v>1.1494608222200161E-2</v>
      </c>
      <c r="F19">
        <f t="shared" si="4"/>
        <v>1.0579373185171826E-3</v>
      </c>
      <c r="G19">
        <f t="shared" si="5"/>
        <v>1.2222222222222225</v>
      </c>
      <c r="H19">
        <f t="shared" si="6"/>
        <v>81.222900422896998</v>
      </c>
      <c r="I19">
        <f t="shared" si="7"/>
        <v>354.37290042289698</v>
      </c>
      <c r="J19">
        <f t="shared" si="8"/>
        <v>7.7848687082821867E-3</v>
      </c>
      <c r="K19">
        <f t="shared" si="9"/>
        <v>1.5620783671101059E-3</v>
      </c>
    </row>
    <row r="20" spans="1:11">
      <c r="A20">
        <v>0.6</v>
      </c>
      <c r="B20">
        <f t="shared" si="0"/>
        <v>16.499999999999996</v>
      </c>
      <c r="C20">
        <f t="shared" si="1"/>
        <v>14.140691718461653</v>
      </c>
      <c r="D20">
        <f t="shared" si="2"/>
        <v>287.29069171846163</v>
      </c>
      <c r="E20">
        <f t="shared" si="3"/>
        <v>1.1485905197408426E-2</v>
      </c>
      <c r="F20">
        <f t="shared" si="4"/>
        <v>1.180124662970261E-3</v>
      </c>
      <c r="G20">
        <f t="shared" si="5"/>
        <v>1.4999999999999998</v>
      </c>
      <c r="H20">
        <f t="shared" si="6"/>
        <v>74.829452793683402</v>
      </c>
      <c r="I20">
        <f t="shared" si="7"/>
        <v>347.97945279368338</v>
      </c>
      <c r="J20">
        <f t="shared" si="8"/>
        <v>7.828907028369185E-3</v>
      </c>
      <c r="K20">
        <f t="shared" si="9"/>
        <v>1.7313783330012984E-3</v>
      </c>
    </row>
    <row r="21" spans="1:11">
      <c r="A21">
        <v>0.65</v>
      </c>
      <c r="B21">
        <f t="shared" si="0"/>
        <v>20.428571428571431</v>
      </c>
      <c r="C21">
        <f t="shared" si="1"/>
        <v>9.7462846091696633</v>
      </c>
      <c r="D21">
        <f t="shared" si="2"/>
        <v>282.89628460916964</v>
      </c>
      <c r="E21">
        <f t="shared" si="3"/>
        <v>1.1228558582242081E-2</v>
      </c>
      <c r="F21">
        <f t="shared" si="4"/>
        <v>1.3960095487937539E-3</v>
      </c>
      <c r="G21">
        <f t="shared" si="5"/>
        <v>1.8571428571428574</v>
      </c>
      <c r="H21">
        <f t="shared" si="6"/>
        <v>68.403118032680538</v>
      </c>
      <c r="I21">
        <f t="shared" si="7"/>
        <v>341.55311803268052</v>
      </c>
      <c r="J21">
        <f t="shared" si="8"/>
        <v>7.7030370708526859E-3</v>
      </c>
      <c r="K21">
        <f t="shared" si="9"/>
        <v>2.0349343844277825E-3</v>
      </c>
    </row>
    <row r="22" spans="1:11">
      <c r="A22">
        <v>0.7</v>
      </c>
      <c r="B22">
        <f t="shared" si="0"/>
        <v>25.666666666666661</v>
      </c>
      <c r="C22">
        <f t="shared" si="1"/>
        <v>5.195960627145098</v>
      </c>
      <c r="D22">
        <f t="shared" si="2"/>
        <v>278.34596062714508</v>
      </c>
      <c r="E22">
        <f t="shared" si="3"/>
        <v>1.0706475906074615E-2</v>
      </c>
      <c r="F22">
        <f t="shared" si="4"/>
        <v>1.7299529894324224E-3</v>
      </c>
      <c r="G22">
        <f t="shared" si="5"/>
        <v>2.333333333333333</v>
      </c>
      <c r="H22">
        <f t="shared" si="6"/>
        <v>61.792252202016698</v>
      </c>
      <c r="I22">
        <f t="shared" si="7"/>
        <v>334.94225220201668</v>
      </c>
      <c r="J22">
        <f t="shared" si="8"/>
        <v>7.3939501434604378E-3</v>
      </c>
      <c r="K22">
        <f t="shared" si="9"/>
        <v>2.5049803745811647E-3</v>
      </c>
    </row>
    <row r="23" spans="1:11">
      <c r="A23">
        <v>0.75</v>
      </c>
      <c r="B23">
        <f t="shared" si="0"/>
        <v>33</v>
      </c>
      <c r="C23">
        <f t="shared" si="1"/>
        <v>0.35238189946147713</v>
      </c>
      <c r="D23">
        <f t="shared" si="2"/>
        <v>273.50238189946145</v>
      </c>
      <c r="E23">
        <f t="shared" si="3"/>
        <v>9.9009334615933059E-3</v>
      </c>
      <c r="F23">
        <f t="shared" si="4"/>
        <v>2.231544640281267E-3</v>
      </c>
      <c r="G23">
        <f t="shared" si="5"/>
        <v>3</v>
      </c>
      <c r="H23">
        <f t="shared" si="6"/>
        <v>54.803454441872702</v>
      </c>
      <c r="I23">
        <f t="shared" si="7"/>
        <v>327.95345444187268</v>
      </c>
      <c r="J23">
        <f t="shared" si="8"/>
        <v>6.8861098748524575E-3</v>
      </c>
      <c r="K23">
        <f t="shared" si="9"/>
        <v>3.208542326733262E-3</v>
      </c>
    </row>
    <row r="24" spans="1:11">
      <c r="A24">
        <v>0.8</v>
      </c>
      <c r="B24">
        <f t="shared" si="0"/>
        <v>44.000000000000014</v>
      </c>
      <c r="C24">
        <f t="shared" si="1"/>
        <v>-4.9892267352442445</v>
      </c>
      <c r="D24">
        <f t="shared" si="2"/>
        <v>268.16077326475573</v>
      </c>
      <c r="E24">
        <f t="shared" si="3"/>
        <v>8.7887392498644853E-3</v>
      </c>
      <c r="F24">
        <f t="shared" si="4"/>
        <v>3.0030700934046907E-3</v>
      </c>
      <c r="G24">
        <f t="shared" si="5"/>
        <v>4.0000000000000009</v>
      </c>
      <c r="H24">
        <f t="shared" si="6"/>
        <v>47.152970993156146</v>
      </c>
      <c r="I24">
        <f t="shared" si="7"/>
        <v>320.30297099315612</v>
      </c>
      <c r="J24">
        <f t="shared" si="8"/>
        <v>6.1602047071252107E-3</v>
      </c>
      <c r="K24">
        <f t="shared" si="9"/>
        <v>4.2844680095569347E-3</v>
      </c>
    </row>
    <row r="25" spans="1:11">
      <c r="A25">
        <v>0.85</v>
      </c>
      <c r="B25">
        <f t="shared" si="0"/>
        <v>62.333333333333321</v>
      </c>
      <c r="C25">
        <f t="shared" si="1"/>
        <v>-11.183714190280568</v>
      </c>
      <c r="D25">
        <f t="shared" si="2"/>
        <v>261.96628580971941</v>
      </c>
      <c r="E25">
        <f t="shared" si="3"/>
        <v>7.3386550618938107E-3</v>
      </c>
      <c r="F25">
        <f t="shared" si="4"/>
        <v>4.2811897731969721E-3</v>
      </c>
      <c r="G25">
        <f t="shared" si="5"/>
        <v>5.6666666666666661</v>
      </c>
      <c r="H25">
        <f t="shared" si="6"/>
        <v>38.354838661633494</v>
      </c>
      <c r="I25">
        <f t="shared" si="7"/>
        <v>311.50483866163347</v>
      </c>
      <c r="J25">
        <f t="shared" si="8"/>
        <v>5.1901234313647023E-3</v>
      </c>
      <c r="K25">
        <f t="shared" si="9"/>
        <v>6.053454299397811E-3</v>
      </c>
    </row>
    <row r="26" spans="1:11">
      <c r="A26">
        <v>0.9</v>
      </c>
      <c r="B26">
        <f t="shared" si="0"/>
        <v>99.000000000000028</v>
      </c>
      <c r="C26">
        <f t="shared" si="1"/>
        <v>-18.981960644101349</v>
      </c>
      <c r="D26">
        <f t="shared" si="2"/>
        <v>254.16803935589863</v>
      </c>
      <c r="E26">
        <f t="shared" si="3"/>
        <v>5.5029773775493278E-3</v>
      </c>
      <c r="F26">
        <f t="shared" si="4"/>
        <v>6.7543981103103884E-3</v>
      </c>
      <c r="G26">
        <f t="shared" si="5"/>
        <v>9.0000000000000018</v>
      </c>
      <c r="H26">
        <f t="shared" si="6"/>
        <v>27.390110874512175</v>
      </c>
      <c r="I26">
        <f t="shared" si="7"/>
        <v>300.54011087451215</v>
      </c>
      <c r="J26">
        <f t="shared" si="8"/>
        <v>3.9358153980771663E-3</v>
      </c>
      <c r="K26">
        <f t="shared" si="9"/>
        <v>9.4438626410575498E-3</v>
      </c>
    </row>
    <row r="27" spans="1:11">
      <c r="A27">
        <v>0.95</v>
      </c>
      <c r="B27">
        <f t="shared" si="0"/>
        <v>208.9999999999998</v>
      </c>
      <c r="C27">
        <f t="shared" si="1"/>
        <v>-30.641875266875019</v>
      </c>
      <c r="D27">
        <f t="shared" si="2"/>
        <v>242.50812473312496</v>
      </c>
      <c r="E27">
        <f t="shared" si="3"/>
        <v>3.190348444859202E-3</v>
      </c>
      <c r="F27">
        <f t="shared" si="4"/>
        <v>1.3680817551553119E-2</v>
      </c>
      <c r="G27">
        <f t="shared" si="5"/>
        <v>18.999999999999982</v>
      </c>
      <c r="H27">
        <f t="shared" si="6"/>
        <v>11.222770218799099</v>
      </c>
      <c r="I27">
        <f t="shared" si="7"/>
        <v>284.37277021879908</v>
      </c>
      <c r="J27">
        <f t="shared" si="8"/>
        <v>2.3201426516416416E-3</v>
      </c>
      <c r="K27">
        <f t="shared" si="9"/>
        <v>1.8812022169894325E-2</v>
      </c>
    </row>
  </sheetData>
  <sheetProtection password="DC2A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I3" sqref="I3"/>
    </sheetView>
  </sheetViews>
  <sheetFormatPr defaultRowHeight="13.5"/>
  <cols>
    <col min="2" max="2" width="9.5" customWidth="1"/>
    <col min="3" max="3" width="10.5" customWidth="1"/>
    <col min="4" max="4" width="12.5" customWidth="1"/>
    <col min="5" max="5" width="21.25" customWidth="1"/>
    <col min="6" max="6" width="10.875" customWidth="1"/>
    <col min="7" max="7" width="12" customWidth="1"/>
    <col min="8" max="8" width="11.75" customWidth="1"/>
    <col min="9" max="9" width="11.25" customWidth="1"/>
    <col min="10" max="10" width="11.625" customWidth="1"/>
    <col min="11" max="11" width="10.375" customWidth="1"/>
  </cols>
  <sheetData>
    <row r="1" spans="1:11">
      <c r="B1" t="s">
        <v>22</v>
      </c>
      <c r="C1" t="s">
        <v>23</v>
      </c>
      <c r="D1" t="s">
        <v>28</v>
      </c>
    </row>
    <row r="2" spans="1:11">
      <c r="A2" t="s">
        <v>2</v>
      </c>
      <c r="B2" s="1">
        <v>3950</v>
      </c>
      <c r="C2" s="7">
        <v>3950</v>
      </c>
      <c r="D2" s="7">
        <v>3950</v>
      </c>
      <c r="F2" t="s">
        <v>30</v>
      </c>
    </row>
    <row r="3" spans="1:11">
      <c r="A3" t="s">
        <v>3</v>
      </c>
      <c r="B3" s="1">
        <v>10</v>
      </c>
      <c r="C3" s="7">
        <v>50</v>
      </c>
      <c r="D3" s="7">
        <v>100</v>
      </c>
      <c r="E3" t="s">
        <v>31</v>
      </c>
    </row>
    <row r="4" spans="1:11">
      <c r="A4" t="s">
        <v>4</v>
      </c>
      <c r="B4" s="1">
        <v>11</v>
      </c>
      <c r="E4" t="s">
        <v>32</v>
      </c>
    </row>
    <row r="5" spans="1:11">
      <c r="B5" s="4"/>
    </row>
    <row r="7" spans="1:11">
      <c r="C7" s="3" t="s">
        <v>24</v>
      </c>
      <c r="D7" s="3"/>
      <c r="E7" s="3"/>
      <c r="F7" s="6" t="s">
        <v>25</v>
      </c>
      <c r="G7" s="6"/>
      <c r="H7" s="6"/>
      <c r="I7" s="8" t="s">
        <v>28</v>
      </c>
      <c r="J7" s="8"/>
      <c r="K7" s="8"/>
    </row>
    <row r="8" spans="1:11">
      <c r="A8" t="s">
        <v>5</v>
      </c>
      <c r="B8" t="s">
        <v>7</v>
      </c>
      <c r="C8" t="s">
        <v>6</v>
      </c>
      <c r="D8" t="s">
        <v>21</v>
      </c>
      <c r="E8" t="s">
        <v>16</v>
      </c>
      <c r="F8" t="s">
        <v>6</v>
      </c>
      <c r="G8" t="s">
        <v>21</v>
      </c>
      <c r="H8" t="s">
        <v>16</v>
      </c>
      <c r="I8" t="s">
        <v>6</v>
      </c>
      <c r="J8" t="s">
        <v>15</v>
      </c>
      <c r="K8" t="s">
        <v>16</v>
      </c>
    </row>
    <row r="9" spans="1:11">
      <c r="A9">
        <v>0.05</v>
      </c>
      <c r="B9">
        <f>A9*B$4/(1-A9)</f>
        <v>0.57894736842105265</v>
      </c>
      <c r="C9">
        <f>1/(LN(B9/B$3)/B$2+1/298.15)-273.15</f>
        <v>106.68559131858018</v>
      </c>
      <c r="D9">
        <f>1/POWER(1+B9/B$4,2)*B9/B$4*B$2*1/POWER(C9+273.15,2)</f>
        <v>1.3004671675775931E-3</v>
      </c>
      <c r="E9">
        <f t="shared" ref="E9:E27" si="0">(0.00014523*POWER(A9,2) - 0.00013913*A9 + 0.00004475)/D9</f>
        <v>2.9340667685655634E-2</v>
      </c>
      <c r="F9">
        <f>1/(LN(B9/C$3)/C$2+1/298.15)-273.15</f>
        <v>176.2346056291542</v>
      </c>
      <c r="G9">
        <f>1/POWER(1+B9/B$4,2)*B9/B$4*C$2*1/POWER(F9+273.15,2)</f>
        <v>9.2908259321005922E-4</v>
      </c>
      <c r="H9">
        <f t="shared" ref="H9:H27" si="1">(0.00014523*POWER(A9,2) - 0.00013913*A9 + 0.00004475)/G9</f>
        <v>4.1069088236994941E-2</v>
      </c>
      <c r="I9">
        <f>1/(LN(B9/D$3)/D$2+1/298.15)-273.15</f>
        <v>214.70602689101491</v>
      </c>
      <c r="J9">
        <f>1/POWER(1+B9/B$4,2)*B9/B$4*D$2*1/POWER(I9+273.15,2)</f>
        <v>7.8832873321442638E-4</v>
      </c>
      <c r="K9">
        <f>(0.00014523*POWER(A9,2) - 0.00013913*A9 + 0.00004475)/J9</f>
        <v>4.8401857489598014E-2</v>
      </c>
    </row>
    <row r="10" spans="1:11">
      <c r="A10">
        <v>0.1</v>
      </c>
      <c r="B10">
        <f t="shared" ref="B10:B27" si="2">A10*B$4/(1-A10)</f>
        <v>1.2222222222222223</v>
      </c>
      <c r="C10">
        <f t="shared" ref="C10:C27" si="3">1/(LN(B10/B$3)/B$2+1/298.15)-273.15</f>
        <v>81.222900422896998</v>
      </c>
      <c r="D10">
        <f t="shared" ref="D10:D27" si="4">1/POWER(1+B10/B$4,2)*B10/B$4*B$2*1/POWER(C10+273.15,2)</f>
        <v>2.830861348466249E-3</v>
      </c>
      <c r="E10">
        <f t="shared" si="0"/>
        <v>1.1406175020720895E-2</v>
      </c>
      <c r="F10">
        <f t="shared" ref="F10:F27" si="5">1/(LN(B10/C$3)/C$2+1/298.15)-273.15</f>
        <v>141.02581823176121</v>
      </c>
      <c r="G10">
        <f t="shared" ref="G10:G27" si="6">1/POWER(1+B10/B$4,2)*B10/B$4*C$2*1/POWER(F10+273.15,2)</f>
        <v>2.0723835068316107E-3</v>
      </c>
      <c r="H10">
        <f t="shared" si="1"/>
        <v>1.5580755151524003E-2</v>
      </c>
      <c r="I10">
        <f t="shared" ref="I10:I27" si="7">1/(LN(B10/D$3)/D$2+1/298.15)-273.15</f>
        <v>173.48728014008617</v>
      </c>
      <c r="J10">
        <f t="shared" ref="J10:J27" si="8">1/POWER(1+B10/B$4,2)*B10/B$4*D$2*1/POWER(I10+273.15,2)</f>
        <v>1.7820901294489967E-3</v>
      </c>
      <c r="K10">
        <f t="shared" ref="K10:K27" si="9">(0.00014523*POWER(A10,2) - 0.00013913*A10 + 0.00004475)/J10</f>
        <v>1.8118780563575368E-2</v>
      </c>
    </row>
    <row r="11" spans="1:11">
      <c r="A11">
        <v>0.15</v>
      </c>
      <c r="B11">
        <f t="shared" si="2"/>
        <v>1.9411764705882353</v>
      </c>
      <c r="C11">
        <f t="shared" si="3"/>
        <v>67.101081689386945</v>
      </c>
      <c r="D11">
        <f t="shared" si="4"/>
        <v>4.3501902563539106E-3</v>
      </c>
      <c r="E11">
        <f t="shared" si="0"/>
        <v>6.2406868206160019E-3</v>
      </c>
      <c r="F11">
        <f t="shared" si="5"/>
        <v>121.86437342868402</v>
      </c>
      <c r="G11">
        <f t="shared" si="6"/>
        <v>3.227613201457041E-3</v>
      </c>
      <c r="H11">
        <f t="shared" si="1"/>
        <v>8.4112231873833265E-3</v>
      </c>
      <c r="I11">
        <f t="shared" si="7"/>
        <v>151.28503902454412</v>
      </c>
      <c r="J11">
        <f t="shared" si="8"/>
        <v>2.7956630151208879E-3</v>
      </c>
      <c r="K11">
        <f t="shared" si="9"/>
        <v>9.7108180968749833E-3</v>
      </c>
    </row>
    <row r="12" spans="1:11">
      <c r="A12">
        <v>0.2</v>
      </c>
      <c r="B12">
        <f t="shared" si="2"/>
        <v>2.75</v>
      </c>
      <c r="C12">
        <f t="shared" si="3"/>
        <v>57.189903639259455</v>
      </c>
      <c r="D12">
        <f t="shared" si="4"/>
        <v>5.791552569431189E-3</v>
      </c>
      <c r="E12">
        <f t="shared" si="0"/>
        <v>3.925234162595664E-3</v>
      </c>
      <c r="F12">
        <f t="shared" si="5"/>
        <v>108.56838281996158</v>
      </c>
      <c r="G12">
        <f t="shared" si="6"/>
        <v>4.3374145082738904E-3</v>
      </c>
      <c r="H12">
        <f t="shared" si="1"/>
        <v>5.2411868767983762E-3</v>
      </c>
      <c r="I12">
        <f t="shared" si="7"/>
        <v>135.97310795468798</v>
      </c>
      <c r="J12">
        <f t="shared" si="8"/>
        <v>3.775800664380088E-3</v>
      </c>
      <c r="K12">
        <f t="shared" si="9"/>
        <v>6.0207627522445867E-3</v>
      </c>
    </row>
    <row r="13" spans="1:11">
      <c r="A13">
        <v>0.25</v>
      </c>
      <c r="B13">
        <f t="shared" si="2"/>
        <v>3.6666666666666665</v>
      </c>
      <c r="C13">
        <f t="shared" si="3"/>
        <v>49.428990560935972</v>
      </c>
      <c r="D13">
        <f t="shared" si="4"/>
        <v>7.1174792646317682E-3</v>
      </c>
      <c r="E13">
        <f t="shared" si="0"/>
        <v>2.675719070181974E-3</v>
      </c>
      <c r="F13">
        <f t="shared" si="5"/>
        <v>98.243316212254513</v>
      </c>
      <c r="G13">
        <f t="shared" si="6"/>
        <v>5.3694549171752542E-3</v>
      </c>
      <c r="H13">
        <f t="shared" si="1"/>
        <v>3.54679856591827E-3</v>
      </c>
      <c r="I13">
        <f t="shared" si="7"/>
        <v>124.135275680223</v>
      </c>
      <c r="J13">
        <f t="shared" si="8"/>
        <v>4.6923827428415454E-3</v>
      </c>
      <c r="K13">
        <f t="shared" si="9"/>
        <v>4.0585723807490129E-3</v>
      </c>
    </row>
    <row r="14" spans="1:11">
      <c r="A14">
        <v>0.3</v>
      </c>
      <c r="B14">
        <f t="shared" si="2"/>
        <v>4.7142857142857144</v>
      </c>
      <c r="C14">
        <f t="shared" si="3"/>
        <v>42.941610014190076</v>
      </c>
      <c r="D14">
        <f t="shared" si="4"/>
        <v>8.3021476575328521E-3</v>
      </c>
      <c r="E14">
        <f t="shared" si="0"/>
        <v>1.9370529968120308E-3</v>
      </c>
      <c r="F14">
        <f t="shared" si="5"/>
        <v>89.670061952839092</v>
      </c>
      <c r="G14">
        <f t="shared" si="6"/>
        <v>6.3013529233427882E-3</v>
      </c>
      <c r="H14">
        <f t="shared" si="1"/>
        <v>2.5521027302607981E-3</v>
      </c>
      <c r="I14">
        <f t="shared" si="7"/>
        <v>114.34073401041542</v>
      </c>
      <c r="J14">
        <f t="shared" si="8"/>
        <v>5.5245097810746767E-3</v>
      </c>
      <c r="K14">
        <f t="shared" si="9"/>
        <v>2.910973215232798E-3</v>
      </c>
    </row>
    <row r="15" spans="1:11">
      <c r="A15">
        <v>0.35</v>
      </c>
      <c r="B15">
        <f t="shared" si="2"/>
        <v>5.9230769230769225</v>
      </c>
      <c r="C15">
        <f t="shared" si="3"/>
        <v>37.271456035938456</v>
      </c>
      <c r="D15">
        <f t="shared" si="4"/>
        <v>9.325562419476293E-3</v>
      </c>
      <c r="E15">
        <f t="shared" si="0"/>
        <v>1.4846477217378932E-3</v>
      </c>
      <c r="F15">
        <f t="shared" si="5"/>
        <v>82.219288837309705</v>
      </c>
      <c r="G15">
        <f t="shared" si="6"/>
        <v>7.1157177025692846E-3</v>
      </c>
      <c r="H15">
        <f t="shared" si="1"/>
        <v>1.9457172949681367E-3</v>
      </c>
      <c r="I15">
        <f t="shared" si="7"/>
        <v>105.85410174035945</v>
      </c>
      <c r="J15">
        <f t="shared" si="8"/>
        <v>6.2559126538846875E-3</v>
      </c>
      <c r="K15">
        <f t="shared" si="9"/>
        <v>2.2131343204420634E-3</v>
      </c>
    </row>
    <row r="16" spans="1:11">
      <c r="A16">
        <v>0.4</v>
      </c>
      <c r="B16">
        <f t="shared" si="2"/>
        <v>7.3333333333333339</v>
      </c>
      <c r="C16">
        <f t="shared" si="3"/>
        <v>32.147255451462456</v>
      </c>
      <c r="D16">
        <f t="shared" si="4"/>
        <v>1.0170973835622623E-2</v>
      </c>
      <c r="E16">
        <f t="shared" si="0"/>
        <v>1.2127452296454482E-3</v>
      </c>
      <c r="F16">
        <f t="shared" si="5"/>
        <v>75.519738733719635</v>
      </c>
      <c r="G16">
        <f t="shared" si="6"/>
        <v>7.7979388408481159E-3</v>
      </c>
      <c r="H16">
        <f t="shared" si="1"/>
        <v>1.5818026085798911E-3</v>
      </c>
      <c r="I16">
        <f t="shared" si="7"/>
        <v>98.243316212254513</v>
      </c>
      <c r="J16">
        <f t="shared" si="8"/>
        <v>6.8729022939843249E-3</v>
      </c>
      <c r="K16">
        <f t="shared" si="9"/>
        <v>1.7947003278071241E-3</v>
      </c>
    </row>
    <row r="17" spans="1:11">
      <c r="A17">
        <v>0.45</v>
      </c>
      <c r="B17">
        <f t="shared" si="2"/>
        <v>9</v>
      </c>
      <c r="C17">
        <f t="shared" si="3"/>
        <v>27.390110874512175</v>
      </c>
      <c r="D17">
        <f t="shared" si="4"/>
        <v>1.0823492344712207E-2</v>
      </c>
      <c r="E17">
        <f t="shared" si="0"/>
        <v>1.0671763449477565E-3</v>
      </c>
      <c r="F17">
        <f t="shared" si="5"/>
        <v>69.328625653463348</v>
      </c>
      <c r="G17">
        <f t="shared" si="6"/>
        <v>8.3349952148259968E-3</v>
      </c>
      <c r="H17">
        <f t="shared" si="1"/>
        <v>1.3857926372236229E-3</v>
      </c>
      <c r="I17">
        <f t="shared" si="7"/>
        <v>91.227049231155888</v>
      </c>
      <c r="J17">
        <f t="shared" si="8"/>
        <v>7.3632622704267884E-3</v>
      </c>
      <c r="K17">
        <f t="shared" si="9"/>
        <v>1.5686762980575595E-3</v>
      </c>
    </row>
    <row r="18" spans="1:11">
      <c r="A18">
        <v>0.5</v>
      </c>
      <c r="B18">
        <f t="shared" si="2"/>
        <v>11</v>
      </c>
      <c r="C18">
        <f t="shared" si="3"/>
        <v>22.87039703061339</v>
      </c>
      <c r="D18">
        <f t="shared" si="4"/>
        <v>1.1269219309415074E-2</v>
      </c>
      <c r="E18">
        <f t="shared" si="0"/>
        <v>1.0198133237497983E-3</v>
      </c>
      <c r="F18">
        <f t="shared" si="5"/>
        <v>63.471796367413674</v>
      </c>
      <c r="G18">
        <f t="shared" si="6"/>
        <v>8.714703942960601E-3</v>
      </c>
      <c r="H18">
        <f t="shared" si="1"/>
        <v>1.3187481841288695E-3</v>
      </c>
      <c r="I18">
        <f t="shared" si="7"/>
        <v>84.604533170286174</v>
      </c>
      <c r="J18">
        <f t="shared" si="8"/>
        <v>7.7155486374668588E-3</v>
      </c>
      <c r="K18">
        <f t="shared" si="9"/>
        <v>1.4895246650629848E-3</v>
      </c>
    </row>
    <row r="19" spans="1:11">
      <c r="A19">
        <v>0.55000000000000004</v>
      </c>
      <c r="B19">
        <f t="shared" si="2"/>
        <v>13.444444444444448</v>
      </c>
      <c r="C19">
        <f t="shared" si="3"/>
        <v>18.484609791108198</v>
      </c>
      <c r="D19">
        <f t="shared" si="4"/>
        <v>1.1494608222200161E-2</v>
      </c>
      <c r="E19">
        <f t="shared" si="0"/>
        <v>1.0579373185171826E-3</v>
      </c>
      <c r="F19">
        <f t="shared" si="5"/>
        <v>57.811917743718482</v>
      </c>
      <c r="G19">
        <f t="shared" si="6"/>
        <v>8.9251649265065063E-3</v>
      </c>
      <c r="H19">
        <f t="shared" si="1"/>
        <v>1.3625042338304327E-3</v>
      </c>
      <c r="I19">
        <f t="shared" si="7"/>
        <v>78.218447138340878</v>
      </c>
      <c r="J19">
        <f t="shared" si="8"/>
        <v>7.9185703660281121E-3</v>
      </c>
      <c r="K19">
        <f t="shared" si="9"/>
        <v>1.5357033451607301E-3</v>
      </c>
    </row>
    <row r="20" spans="1:11">
      <c r="A20">
        <v>0.6</v>
      </c>
      <c r="B20">
        <f t="shared" si="2"/>
        <v>16.499999999999996</v>
      </c>
      <c r="C20">
        <f t="shared" si="3"/>
        <v>14.140691718461653</v>
      </c>
      <c r="D20">
        <f t="shared" si="4"/>
        <v>1.1485905197408426E-2</v>
      </c>
      <c r="E20">
        <f t="shared" si="0"/>
        <v>1.180124662970261E-3</v>
      </c>
      <c r="F20">
        <f t="shared" si="5"/>
        <v>52.228654668594743</v>
      </c>
      <c r="G20">
        <f t="shared" si="6"/>
        <v>8.9542706885903395E-3</v>
      </c>
      <c r="H20">
        <f t="shared" si="1"/>
        <v>1.5137804597834762E-3</v>
      </c>
      <c r="I20">
        <f t="shared" si="7"/>
        <v>71.931988544419653</v>
      </c>
      <c r="J20">
        <f t="shared" si="8"/>
        <v>7.9609290489061485E-3</v>
      </c>
      <c r="K20">
        <f t="shared" si="9"/>
        <v>1.7026655955264985E-3</v>
      </c>
    </row>
    <row r="21" spans="1:11">
      <c r="A21">
        <v>0.65</v>
      </c>
      <c r="B21">
        <f t="shared" si="2"/>
        <v>20.428571428571431</v>
      </c>
      <c r="C21">
        <f t="shared" si="3"/>
        <v>9.7462846091696633</v>
      </c>
      <c r="D21">
        <f t="shared" si="4"/>
        <v>1.1228558582242081E-2</v>
      </c>
      <c r="E21">
        <f t="shared" si="0"/>
        <v>1.3960095487937539E-3</v>
      </c>
      <c r="F21">
        <f t="shared" si="5"/>
        <v>46.603227760172274</v>
      </c>
      <c r="G21">
        <f t="shared" si="6"/>
        <v>8.789185332201941E-3</v>
      </c>
      <c r="H21">
        <f t="shared" si="1"/>
        <v>1.7834616528757305E-3</v>
      </c>
      <c r="I21">
        <f t="shared" si="7"/>
        <v>65.611254537861839</v>
      </c>
      <c r="J21">
        <f t="shared" si="8"/>
        <v>7.830527724887933E-3</v>
      </c>
      <c r="K21">
        <f t="shared" si="9"/>
        <v>2.0018031415914993E-3</v>
      </c>
    </row>
    <row r="22" spans="1:11">
      <c r="A22">
        <v>0.7</v>
      </c>
      <c r="B22">
        <f t="shared" si="2"/>
        <v>25.666666666666661</v>
      </c>
      <c r="C22">
        <f t="shared" si="3"/>
        <v>5.195960627145098</v>
      </c>
      <c r="D22">
        <f t="shared" si="4"/>
        <v>1.0706475906074615E-2</v>
      </c>
      <c r="E22">
        <f t="shared" si="0"/>
        <v>1.7299529894324224E-3</v>
      </c>
      <c r="F22">
        <f t="shared" si="5"/>
        <v>40.802151780529755</v>
      </c>
      <c r="G22">
        <f t="shared" si="6"/>
        <v>8.4156848246211523E-3</v>
      </c>
      <c r="H22">
        <f t="shared" si="1"/>
        <v>2.2008547594145164E-3</v>
      </c>
      <c r="I22">
        <f t="shared" si="7"/>
        <v>59.106992716362527</v>
      </c>
      <c r="J22">
        <f t="shared" si="8"/>
        <v>7.5139470536597849E-3</v>
      </c>
      <c r="K22">
        <f t="shared" si="9"/>
        <v>2.4649761127846516E-3</v>
      </c>
    </row>
    <row r="23" spans="1:11">
      <c r="A23">
        <v>0.75</v>
      </c>
      <c r="B23">
        <f t="shared" si="2"/>
        <v>33</v>
      </c>
      <c r="C23">
        <f t="shared" si="3"/>
        <v>0.35238189946147713</v>
      </c>
      <c r="D23">
        <f t="shared" si="4"/>
        <v>9.9009334615933059E-3</v>
      </c>
      <c r="E23">
        <f t="shared" si="0"/>
        <v>2.231544640281267E-3</v>
      </c>
      <c r="F23">
        <f t="shared" si="5"/>
        <v>34.653813042658101</v>
      </c>
      <c r="G23">
        <f t="shared" si="6"/>
        <v>7.8171847593681027E-3</v>
      </c>
      <c r="H23">
        <f t="shared" si="1"/>
        <v>2.8263851604021675E-3</v>
      </c>
      <c r="I23">
        <f t="shared" si="7"/>
        <v>52.228654668594743</v>
      </c>
      <c r="J23">
        <f t="shared" si="8"/>
        <v>6.995523975461204E-3</v>
      </c>
      <c r="K23">
        <f t="shared" si="9"/>
        <v>3.1583588416682321E-3</v>
      </c>
    </row>
    <row r="24" spans="1:11">
      <c r="A24">
        <v>0.8</v>
      </c>
      <c r="B24">
        <f t="shared" si="2"/>
        <v>44.000000000000014</v>
      </c>
      <c r="C24">
        <f t="shared" si="3"/>
        <v>-4.9892267352442445</v>
      </c>
      <c r="D24">
        <f t="shared" si="4"/>
        <v>8.7887392498644853E-3</v>
      </c>
      <c r="E24">
        <f t="shared" si="0"/>
        <v>3.0030700934046907E-3</v>
      </c>
      <c r="F24">
        <f t="shared" si="5"/>
        <v>27.904876192215511</v>
      </c>
      <c r="G24">
        <f t="shared" si="6"/>
        <v>6.973097641960053E-3</v>
      </c>
      <c r="H24">
        <f t="shared" si="1"/>
        <v>3.7850036461817278E-3</v>
      </c>
      <c r="I24">
        <f t="shared" si="7"/>
        <v>44.696449744533993</v>
      </c>
      <c r="J24">
        <f t="shared" si="8"/>
        <v>6.2557926948218698E-3</v>
      </c>
      <c r="K24">
        <f t="shared" si="9"/>
        <v>4.2190016977139526E-3</v>
      </c>
    </row>
    <row r="25" spans="1:11">
      <c r="A25">
        <v>0.85</v>
      </c>
      <c r="B25">
        <f t="shared" si="2"/>
        <v>62.333333333333321</v>
      </c>
      <c r="C25">
        <f t="shared" si="3"/>
        <v>-11.183714190280568</v>
      </c>
      <c r="D25">
        <f t="shared" si="4"/>
        <v>7.3386550618938107E-3</v>
      </c>
      <c r="E25">
        <f t="shared" si="0"/>
        <v>4.2811897731969721E-3</v>
      </c>
      <c r="F25">
        <f t="shared" si="5"/>
        <v>20.119540378292186</v>
      </c>
      <c r="G25">
        <f t="shared" si="6"/>
        <v>5.8556264430071137E-3</v>
      </c>
      <c r="H25">
        <f t="shared" si="1"/>
        <v>5.365467778006925E-3</v>
      </c>
      <c r="I25">
        <f t="shared" si="7"/>
        <v>36.030926628600298</v>
      </c>
      <c r="J25">
        <f t="shared" si="8"/>
        <v>5.268438217739653E-3</v>
      </c>
      <c r="K25">
        <f t="shared" si="9"/>
        <v>5.9634703305829952E-3</v>
      </c>
    </row>
    <row r="26" spans="1:11">
      <c r="A26">
        <v>0.9</v>
      </c>
      <c r="B26">
        <f t="shared" si="2"/>
        <v>99.000000000000028</v>
      </c>
      <c r="C26">
        <f t="shared" si="3"/>
        <v>-18.981960644101349</v>
      </c>
      <c r="D26">
        <f t="shared" si="4"/>
        <v>5.5029773775493278E-3</v>
      </c>
      <c r="E26">
        <f t="shared" si="0"/>
        <v>6.7543981103103884E-3</v>
      </c>
      <c r="F26">
        <f t="shared" si="5"/>
        <v>10.380907780315113</v>
      </c>
      <c r="G26">
        <f t="shared" si="6"/>
        <v>4.4222041553367434E-3</v>
      </c>
      <c r="H26">
        <f t="shared" si="1"/>
        <v>8.4051524295059646E-3</v>
      </c>
      <c r="I26">
        <f t="shared" si="7"/>
        <v>25.226351142840485</v>
      </c>
      <c r="J26">
        <f t="shared" si="8"/>
        <v>3.9931057127638656E-3</v>
      </c>
      <c r="K26">
        <f t="shared" si="9"/>
        <v>9.3083686417790613E-3</v>
      </c>
    </row>
    <row r="27" spans="1:11">
      <c r="A27">
        <v>0.95</v>
      </c>
      <c r="B27">
        <f t="shared" si="2"/>
        <v>208.9999999999998</v>
      </c>
      <c r="C27">
        <f t="shared" si="3"/>
        <v>-30.641875266875019</v>
      </c>
      <c r="D27">
        <f t="shared" si="4"/>
        <v>3.190348444859202E-3</v>
      </c>
      <c r="E27">
        <f t="shared" si="0"/>
        <v>1.3680817551553119E-2</v>
      </c>
      <c r="F27">
        <f t="shared" si="5"/>
        <v>-4.0521633834113118</v>
      </c>
      <c r="G27">
        <f t="shared" si="6"/>
        <v>2.5910171799740328E-3</v>
      </c>
      <c r="H27">
        <f t="shared" si="1"/>
        <v>1.6845343727299174E-2</v>
      </c>
      <c r="I27">
        <f t="shared" si="7"/>
        <v>9.2847941941509475</v>
      </c>
      <c r="J27">
        <f t="shared" si="8"/>
        <v>2.3520920238820444E-3</v>
      </c>
      <c r="K27">
        <f t="shared" si="9"/>
        <v>1.8556491224336898E-2</v>
      </c>
    </row>
  </sheetData>
  <sheetProtection password="DC2A" sheet="1" objects="1" scenarios="1"/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温控器温度分辨率</vt:lpstr>
      <vt:lpstr>参考电阻对标准版分辨率</vt:lpstr>
      <vt:lpstr>热敏电阻参数对区间的影响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2017-05-31T09:39:59Z</dcterms:modified>
</cp:coreProperties>
</file>